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eholdings-my.sharepoint.com/personal/kjelinek1_cpex_com/Documents/Desktop/Updated Templates/"/>
    </mc:Choice>
  </mc:AlternateContent>
  <xr:revisionPtr revIDLastSave="0" documentId="8_{736CCCD6-AF8D-44D4-9B07-0F4DD1795613}" xr6:coauthVersionLast="47" xr6:coauthVersionMax="47" xr10:uidLastSave="{00000000-0000-0000-0000-000000000000}"/>
  <bookViews>
    <workbookView xWindow="-110" yWindow="-110" windowWidth="19420" windowHeight="10560" firstSheet="2" activeTab="3" xr2:uid="{A9B07084-BB0C-4EF5-BC79-622B1F16E388}"/>
  </bookViews>
  <sheets>
    <sheet name="Master" sheetId="1" state="hidden" r:id="rId1"/>
    <sheet name="USA Controls" sheetId="3" state="hidden" r:id="rId2"/>
    <sheet name="Cover" sheetId="13" r:id="rId3"/>
    <sheet name="Temp" sheetId="26" r:id="rId4"/>
    <sheet name="Drop" sheetId="27" state="hidden" r:id="rId5"/>
  </sheets>
  <definedNames>
    <definedName name="_xlnm._FilterDatabase" localSheetId="0" hidden="1">Master!$A$1:$N$874</definedName>
    <definedName name="_xlnm._FilterDatabase" localSheetId="1" hidden="1">'USA Controls'!$A$1:$L$582</definedName>
    <definedName name="AlabamaLocation">'USA Controls'!$T$2:$T$11</definedName>
    <definedName name="AlaskaLocation">'USA Controls'!$W$2:$W$6</definedName>
    <definedName name="AlbertaLocation">Master!$BB$2:$BB$9</definedName>
    <definedName name="AllCanadaLocationsLocation">Master!$CF$2:$CF$77</definedName>
    <definedName name="ArizonaLocation">'USA Controls'!$Z$2:$Z$14</definedName>
    <definedName name="ArkansasLocation">'USA Controls'!$AC$2:$AC$6</definedName>
    <definedName name="BritishColumbiaLocation">Master!$BE$2:$BE$14</definedName>
    <definedName name="CaliforniaLocation">'USA Controls'!$AF$2:$AF$74</definedName>
    <definedName name="CanadaLocation">Master!$AC$2:$AC$12</definedName>
    <definedName name="CanadianProvinceLocation">Master!$BH$2:$BH$5</definedName>
    <definedName name="CapeBretonIslandLocation">Master!$BK$2:$BK$4</definedName>
    <definedName name="CENSUSLocation">'USA Controls'!$AI$2:$AI$10</definedName>
    <definedName name="ColoradoLocation">'USA Controls'!$AL$2:$AL$22</definedName>
    <definedName name="ConnecticutLocation">'USA Controls'!$AO$2:$AO$9</definedName>
    <definedName name="CountryDD">Master!$R$1:$R$10</definedName>
    <definedName name="DelawareLocation">'USA Controls'!$AR$2:$AR$3</definedName>
    <definedName name="DistrictColumbiaLocation">'USA Controls'!$AU$2</definedName>
    <definedName name="EIAStorageLocation">'USA Controls'!$AX$2:$AX$6</definedName>
    <definedName name="EIAStorageSubLocation">'USA Controls'!$BA$18:$BA$28</definedName>
    <definedName name="FloridaLocation">'USA Controls'!$BD$2:$BD$40</definedName>
    <definedName name="FranceLocation">Master!$AG$2:$AG$51</definedName>
    <definedName name="FranceStLocation">Master!$R$4</definedName>
    <definedName name="GasWeightedCONUSLocation">'USA Controls'!$BG$2</definedName>
    <definedName name="GeorgiaLocation">'USA Controls'!$BJ$2:$BJ$14</definedName>
    <definedName name="GermanyLocation">Master!$AJ$2:$AJ$51</definedName>
    <definedName name="GermanyStLocation">Master!$R$5</definedName>
    <definedName name="GibraltarLocation">Master!$AM$2</definedName>
    <definedName name="GibraltarStLocation">Master!$R$6</definedName>
    <definedName name="GWCAlabama">'USA Controls'!$T$18:$T$21</definedName>
    <definedName name="GWCAlaska">'USA Controls'!$W$19</definedName>
    <definedName name="GWCAlberta">Master!$BB$32</definedName>
    <definedName name="GWCAllCanadaLocations">Master!$CF$81</definedName>
    <definedName name="GWCArizona">'USA Controls'!$Z$18:$Z$20</definedName>
    <definedName name="GWCArkansas">'USA Controls'!$AC$18:$AC$19</definedName>
    <definedName name="GWCBritishColumbia">Master!$BE$32</definedName>
    <definedName name="GWCCalifornia">'USA Controls'!$AF$78:$AF$87</definedName>
    <definedName name="GWCCanadaALL">Master!$CF$81</definedName>
    <definedName name="GWCCanadianProvince">Master!$BG$32</definedName>
    <definedName name="GWCCapeBretonIsland">Master!$BK$32</definedName>
    <definedName name="GWCCENSUS">'USA Controls'!$AI$15:$AI$23</definedName>
    <definedName name="GWCColorado">'USA Controls'!$AL$26:$AL$28</definedName>
    <definedName name="GWCConnecticut">'USA Controls'!$AO$13:$AO$15</definedName>
    <definedName name="GWCDelaware">'USA Controls'!$AR$6:$AR$7</definedName>
    <definedName name="GWCDistrictofColumbia">'USA Controls'!$AU$5:$AU$6</definedName>
    <definedName name="GWCEIAStorage">'USA Controls'!$AX$18:$AX$23</definedName>
    <definedName name="GWCEIAStorageSub">'USA Controls'!$BA$18:$BA$29</definedName>
    <definedName name="GWCFlorida">'USA Controls'!$BD$45:$BD$50</definedName>
    <definedName name="GWCFrance">Master!$AG$56</definedName>
    <definedName name="GWCGasWeightedCONUS">'USA Controls'!$BG$18</definedName>
    <definedName name="GWCGeorgia">'USA Controls'!$BJ$21:$BJ$24</definedName>
    <definedName name="GWCGermany">Master!$AJ$56</definedName>
    <definedName name="GWCGibraltar">Master!$AM$56</definedName>
    <definedName name="GWCHawaii">'USA Controls'!$BM$22</definedName>
    <definedName name="GWCIdaho">'USA Controls'!$BP$21:$BP$22</definedName>
    <definedName name="GWCIllinois">'USA Controls'!$BS$21:$BS$24</definedName>
    <definedName name="GWCIndiana">'USA Controls'!$BV$21:$BV$23</definedName>
    <definedName name="GWCIowa">'USA Controls'!$BY$22+'USA Controls'!$BY$21:$BY$22</definedName>
    <definedName name="GWCKansas">'USA Controls'!$CB$21:$CB$22</definedName>
    <definedName name="GWCKentucky">'USA Controls'!$CE$21:$CE$23</definedName>
    <definedName name="GWCLouisiana">'USA Controls'!$CH$21:$CH$23</definedName>
    <definedName name="GWCMaine">'USA Controls'!$CK$21:$CK$22</definedName>
    <definedName name="GWCManitoba">Master!$BN$32</definedName>
    <definedName name="GWCMaryland">'USA Controls'!$CN$22:$CN$23</definedName>
    <definedName name="GWCMassachusetts">'USA Controls'!$CQ$22:$CQ$24</definedName>
    <definedName name="GWCMexico">Master!$AP$56</definedName>
    <definedName name="GWCMichigan">'USA Controls'!$CT$22:$CT$26</definedName>
    <definedName name="GWCMinnesota">'USA Controls'!$CW$22:$CW$23</definedName>
    <definedName name="GWCMississippi">'USA Controls'!$CZ$22:$CZ$23</definedName>
    <definedName name="GWCMissouri">'USA Controls'!$DC$14:$DC$16</definedName>
    <definedName name="GWCMontana">'USA Controls'!$DF$14:$DF$15</definedName>
    <definedName name="GWCNebraska">'USA Controls'!$DI$14:$DI$16</definedName>
    <definedName name="GWCNERC">'USA Controls'!$DL$19:$DL$32</definedName>
    <definedName name="GWCNetherlands">Master!$AS$56</definedName>
    <definedName name="GWCNevada">'USA Controls'!$DO$14:$DO$16</definedName>
    <definedName name="GWCNewBrunswick">Master!$BQ$32</definedName>
    <definedName name="GWCNewHampshire">'USA Controls'!$DR$14:$DR$15</definedName>
    <definedName name="GWCNewJersey">'USA Controls'!$DU$14:$DU$16</definedName>
    <definedName name="GWCNewMexico">'USA Controls'!$DX$14:$DX$15</definedName>
    <definedName name="GWCNewYork">'USA Controls'!$EA$14:$EA$17</definedName>
    <definedName name="GWCNorthCarolina">'USA Controls'!$ED$16:$ED$18</definedName>
    <definedName name="GWCNorthDakota">'USA Controls'!$EG$16:$EG$17</definedName>
    <definedName name="GWCNovaScotia">Master!$BT$32</definedName>
    <definedName name="GWCOhio">'USA Controls'!$EJ$29:$EJ$34</definedName>
    <definedName name="GWCOklahoma">'USA Controls'!$EM$16:$EM$18</definedName>
    <definedName name="GWCOntario">Master!$BW$32</definedName>
    <definedName name="GWCOregon">'USA Controls'!$EP$13:$EP$15</definedName>
    <definedName name="GWCQuébec">Master!$BZ$32</definedName>
    <definedName name="GWCSaskatchewan">Master!$CC$31</definedName>
    <definedName name="GWCSouthDakota">'USA Controls'!$FB$13:$FB$14</definedName>
    <definedName name="GWCSpain">Master!$AV$56</definedName>
    <definedName name="GWCTennessee">'USA Controls'!$FE$17:$FE$20</definedName>
    <definedName name="GWCTexas">'USA Controls'!$FH$70:$FH$75</definedName>
    <definedName name="GWCUnitedKingdom">Master!$AY$71</definedName>
    <definedName name="GWCUtah">'USA Controls'!$FK$8:$FK$9</definedName>
    <definedName name="GWCVermont">'USA Controls'!$FN$8:$FN$9</definedName>
    <definedName name="GWCVirginia">'USA Controls'!$FQ$24:$FQ$26</definedName>
    <definedName name="GWCWashington">'USA Controls'!$FT$24:$FT$25</definedName>
    <definedName name="GWCWashingtonDC">'USA Controls'!$FW$25</definedName>
    <definedName name="GWCWestVirginia">'USA Controls'!$FZ$24:$FZ$25</definedName>
    <definedName name="GWCWisconsin">'USA Controls'!$GC$24:$GC$25</definedName>
    <definedName name="GWCWyoming">'USA Controls'!$GF$24:$GF$25</definedName>
    <definedName name="HawaiiLocation">'USA Controls'!$BM$2:$BM$5</definedName>
    <definedName name="ICAOCode">#REF!</definedName>
    <definedName name="IdahoLocation">'USA Controls'!$BP$2:$BP$4</definedName>
    <definedName name="IllinoisLocation">'USA Controls'!$BS$2:$BS$9</definedName>
    <definedName name="IndianaLocation">'USA Controls'!$BV$2:$BV$10</definedName>
    <definedName name="IowaLocation">'USA Controls'!$BY$2:$BY$8</definedName>
    <definedName name="KansasLocation">'USA Controls'!$CB$2:$CB$9</definedName>
    <definedName name="KentuckyLocation">'USA Controls'!$CE$2:$CE$7</definedName>
    <definedName name="LouisianaLocation">'USA Controls'!$CH$2:$CH$12</definedName>
    <definedName name="MaineLocation">'USA Controls'!$CK$2:$CK$3</definedName>
    <definedName name="MarylandLocation">'USA Controls'!$CN$2:$CN$9</definedName>
    <definedName name="MassachusettsLocation">'USA Controls'!$CQ$2:$CQ$13</definedName>
    <definedName name="MexicoLocation">Master!$AP$2:$AP$6</definedName>
    <definedName name="MexicoStLocation">Master!$R$7</definedName>
    <definedName name="MichiganLocation">'USA Controls'!$CT$2:$CT$16</definedName>
    <definedName name="MinnesotaLocation">'USA Controls'!$CW$2:$CW$11</definedName>
    <definedName name="MississippiLocation">'USA Controls'!$CZ$2:$CZ$6</definedName>
    <definedName name="MissouriLocation">'USA Controls'!$DC$2:$DC$7</definedName>
    <definedName name="MontanaLocation">'USA Controls'!$DF$2:$DF$3</definedName>
    <definedName name="NebraskaLocation">'USA Controls'!$DI$2:$DI$7</definedName>
    <definedName name="NERCLocation">'USA Controls'!$DL$19:$DL$32</definedName>
    <definedName name="NetherlandsLocation">Master!$AS$2</definedName>
    <definedName name="NetherlandsStLocation">Master!$R$8</definedName>
    <definedName name="NevadaLocation">'USA Controls'!$DO$2:$DO$8</definedName>
    <definedName name="NewBrunswickLocation">Master!$BQ$2</definedName>
    <definedName name="NewHampshireLocation">'USA Controls'!$DR$3:$DR$4</definedName>
    <definedName name="NewJerseyLocation">'USA Controls'!$DU$3:$DU$8</definedName>
    <definedName name="NewMexicoLocation">'USA Controls'!$DX$3:$DX$5</definedName>
    <definedName name="NewYorkLocation">'USA Controls'!$EA$3:$EA$12</definedName>
    <definedName name="NorthCarolinaLocation">'USA Controls'!$ED$3:$ED$13</definedName>
    <definedName name="NorthDakotaLocation">'USA Controls'!$EG$3</definedName>
    <definedName name="NovaScotiaLocation">Master!$BT$2:$BT$4</definedName>
    <definedName name="OhioLocation">'USA Controls'!$EJ$3:$EJ$23</definedName>
    <definedName name="OklahomaLocation">'USA Controls'!$EM$3:$EM$10</definedName>
    <definedName name="OntarioLocation">Master!$BW$2:$BW$23</definedName>
    <definedName name="OregonLocation">'USA Controls'!$EP$3:$EP$7</definedName>
    <definedName name="PennsylvaniaLocation">'USA Controls'!$ES$3:$ES$11</definedName>
    <definedName name="QuébecLocation">Master!$BZ$2:$BZ$17</definedName>
    <definedName name="RhodeIslandLocation">'USA Controls'!$EV$2:$EV$5</definedName>
    <definedName name="SaskatchewanLocation">Master!$CC$2:$CC$5</definedName>
    <definedName name="SouthCarolinaLocation">'USA Controls'!$EY$2:$EY$10</definedName>
    <definedName name="SouthDakotaLocation">'USA Controls'!$FB$2:$FB$3</definedName>
    <definedName name="SpainLocation">Master!$AV$2:$AV$44</definedName>
    <definedName name="SpainStLocation">Master!$R$9</definedName>
    <definedName name="TennesseeLocation">'USA Controls'!$FE$2:$FE$13</definedName>
    <definedName name="TexasLocation">'USA Controls'!$FH$2:$FH$63</definedName>
    <definedName name="UnitedKingdomLocation">Master!$AY$2:$AY$67</definedName>
    <definedName name="UnitedKingdomStLocation">Master!$R$10</definedName>
    <definedName name="USALocation">Master!$Z$3:$Z$60</definedName>
    <definedName name="UtahLocation">'USA Controls'!$FK$2:$FK$4</definedName>
    <definedName name="VermontLocation">'USA Controls'!$FN$2:$FN$3</definedName>
    <definedName name="VirginiaLocation">'USA Controls'!$FQ$2:$FQ$15</definedName>
    <definedName name="WashingtonDCLocation">'USA Controls'!$FW$2</definedName>
    <definedName name="WashingtonLocation">'USA Controls'!$FT$2:$FT$18</definedName>
    <definedName name="WestVirginiaLocation">'USA Controls'!$FZ$2:$FZ$3</definedName>
    <definedName name="WisconsinLocation">'USA Controls'!$GC$2:$GC$7</definedName>
    <definedName name="WyomingLocation">'USA Controls'!$GF$2:$GF$3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26" l="1"/>
  <c r="L24" i="26"/>
  <c r="J23" i="26"/>
  <c r="L23" i="26"/>
  <c r="L35" i="26"/>
  <c r="L36" i="26"/>
  <c r="L37" i="26"/>
  <c r="L38" i="26"/>
  <c r="L39" i="26"/>
  <c r="L40" i="26"/>
  <c r="J35" i="26"/>
  <c r="J36" i="26"/>
  <c r="J37" i="26"/>
  <c r="J38" i="26"/>
  <c r="J39" i="26"/>
  <c r="L13" i="26"/>
  <c r="L14" i="26"/>
  <c r="L15" i="26"/>
  <c r="L16" i="26"/>
  <c r="L17" i="26"/>
  <c r="J13" i="26"/>
  <c r="J14" i="26"/>
  <c r="J15" i="26"/>
  <c r="J16" i="26"/>
  <c r="J17" i="26"/>
  <c r="CP8" i="26" l="1"/>
  <c r="CQ8" i="26"/>
  <c r="CK8" i="26"/>
  <c r="CL8" i="26"/>
  <c r="CF8" i="26"/>
  <c r="CG8" i="26"/>
  <c r="CA8" i="26"/>
  <c r="CB8" i="26"/>
  <c r="BV8" i="26"/>
  <c r="BW8" i="26"/>
  <c r="BQ8" i="26"/>
  <c r="BR8" i="26"/>
  <c r="BL8" i="26"/>
  <c r="BM8" i="26"/>
  <c r="BG8" i="26"/>
  <c r="BH8" i="26"/>
  <c r="BB8" i="26"/>
  <c r="BC8" i="26"/>
  <c r="AW8" i="26"/>
  <c r="AX8" i="26"/>
  <c r="AR8" i="26"/>
  <c r="AS8" i="26"/>
  <c r="AM8" i="26"/>
  <c r="AN8" i="26"/>
  <c r="AH8" i="26"/>
  <c r="AI8" i="26"/>
  <c r="AC8" i="26"/>
  <c r="AD8" i="26"/>
  <c r="X8" i="26"/>
  <c r="Y8" i="26"/>
  <c r="N23" i="26" l="1"/>
  <c r="L27" i="26"/>
  <c r="L28" i="26"/>
  <c r="L29" i="26"/>
  <c r="L30" i="26"/>
  <c r="L31" i="26"/>
  <c r="L43" i="26"/>
  <c r="L42" i="26"/>
  <c r="L41" i="26"/>
  <c r="L22" i="26"/>
  <c r="J67" i="26"/>
  <c r="J66" i="26"/>
  <c r="J65" i="26"/>
  <c r="J64" i="26"/>
  <c r="J63" i="26"/>
  <c r="J62" i="26"/>
  <c r="J61" i="26"/>
  <c r="J60" i="26"/>
  <c r="J59" i="26"/>
  <c r="J58" i="26"/>
  <c r="J55" i="26"/>
  <c r="J54" i="26"/>
  <c r="J53" i="26"/>
  <c r="J52" i="26"/>
  <c r="J51" i="26"/>
  <c r="J50" i="26"/>
  <c r="J49" i="26"/>
  <c r="J48" i="26"/>
  <c r="J47" i="26"/>
  <c r="J46" i="26"/>
  <c r="J43" i="26"/>
  <c r="J42" i="26"/>
  <c r="J41" i="26"/>
  <c r="J40" i="26"/>
  <c r="J31" i="26"/>
  <c r="J30" i="26"/>
  <c r="J29" i="26"/>
  <c r="J28" i="26"/>
  <c r="J27" i="26"/>
  <c r="J22" i="26"/>
  <c r="L11" i="26"/>
  <c r="L12" i="26"/>
  <c r="L18" i="26"/>
  <c r="L19" i="26"/>
  <c r="J11" i="26"/>
  <c r="J12" i="26"/>
  <c r="J18" i="26"/>
  <c r="J19" i="26"/>
  <c r="J10" i="26" l="1"/>
  <c r="O6" i="26" l="1"/>
  <c r="N15" i="26" l="1"/>
  <c r="N16" i="26"/>
  <c r="P9" i="26" l="1"/>
  <c r="Q9" i="26"/>
  <c r="R9" i="26"/>
  <c r="F19" i="26"/>
  <c r="F18" i="26"/>
  <c r="F17" i="26"/>
  <c r="CH33" i="26" l="1"/>
  <c r="P33" i="26"/>
  <c r="U57" i="26"/>
  <c r="P45" i="26"/>
  <c r="P57" i="26"/>
  <c r="U33" i="26"/>
  <c r="U45" i="26"/>
  <c r="W45" i="26"/>
  <c r="R33" i="26"/>
  <c r="W57" i="26"/>
  <c r="R45" i="26"/>
  <c r="R57" i="26"/>
  <c r="W33" i="26"/>
  <c r="AK9" i="26"/>
  <c r="V45" i="26"/>
  <c r="Q33" i="26"/>
  <c r="V57" i="26"/>
  <c r="Q57" i="26"/>
  <c r="Q45" i="26"/>
  <c r="V33" i="26"/>
  <c r="G17" i="26"/>
  <c r="R7" i="26" s="1"/>
  <c r="AE45" i="26"/>
  <c r="BX21" i="26"/>
  <c r="AY45" i="26"/>
  <c r="AK33" i="26"/>
  <c r="BD45" i="26"/>
  <c r="BS9" i="26"/>
  <c r="AO9" i="26"/>
  <c r="CC21" i="26"/>
  <c r="AO45" i="26"/>
  <c r="BN9" i="26"/>
  <c r="BX33" i="26"/>
  <c r="BI9" i="26"/>
  <c r="CM9" i="26"/>
  <c r="AO21" i="26"/>
  <c r="AE9" i="26"/>
  <c r="AT45" i="26"/>
  <c r="BN21" i="26"/>
  <c r="CM45" i="26"/>
  <c r="BO9" i="26"/>
  <c r="AJ9" i="26"/>
  <c r="AY9" i="26"/>
  <c r="BI33" i="26"/>
  <c r="BX45" i="26"/>
  <c r="AE33" i="26"/>
  <c r="AY21" i="26"/>
  <c r="BS45" i="26"/>
  <c r="CO45" i="26"/>
  <c r="CO9" i="26"/>
  <c r="BU45" i="26"/>
  <c r="BK9" i="26"/>
  <c r="BA9" i="26"/>
  <c r="AQ9" i="26"/>
  <c r="AG9" i="26"/>
  <c r="BZ45" i="26"/>
  <c r="CE21" i="26"/>
  <c r="BZ21" i="26"/>
  <c r="BP21" i="26"/>
  <c r="BA45" i="26"/>
  <c r="AQ45" i="26"/>
  <c r="CJ45" i="26"/>
  <c r="CO21" i="26"/>
  <c r="BU33" i="26"/>
  <c r="BP9" i="26"/>
  <c r="BA21" i="26"/>
  <c r="AQ21" i="26"/>
  <c r="AL9" i="26"/>
  <c r="CO33" i="26"/>
  <c r="CJ9" i="26"/>
  <c r="BP45" i="26"/>
  <c r="BF9" i="26"/>
  <c r="AV9" i="26"/>
  <c r="AL21" i="26"/>
  <c r="AB9" i="26"/>
  <c r="CE45" i="26"/>
  <c r="CJ21" i="26"/>
  <c r="BU21" i="26"/>
  <c r="BK21" i="26"/>
  <c r="BA33" i="26"/>
  <c r="BZ33" i="26"/>
  <c r="BU9" i="26"/>
  <c r="BK33" i="26"/>
  <c r="BF45" i="26"/>
  <c r="AV45" i="26"/>
  <c r="AG45" i="26"/>
  <c r="AG33" i="26"/>
  <c r="AL45" i="26"/>
  <c r="CN9" i="26"/>
  <c r="CJ33" i="26"/>
  <c r="AG21" i="26"/>
  <c r="AK45" i="26"/>
  <c r="AP21" i="26"/>
  <c r="AV33" i="26"/>
  <c r="BJ9" i="26"/>
  <c r="BP33" i="26"/>
  <c r="AL33" i="26"/>
  <c r="AV21" i="26"/>
  <c r="BK45" i="26"/>
  <c r="CN21" i="26"/>
  <c r="CN45" i="26"/>
  <c r="BZ9" i="26"/>
  <c r="BF21" i="26"/>
  <c r="BY45" i="26"/>
  <c r="CD21" i="26"/>
  <c r="BY21" i="26"/>
  <c r="BO21" i="26"/>
  <c r="AZ45" i="26"/>
  <c r="AP45" i="26"/>
  <c r="AF33" i="26"/>
  <c r="CI33" i="26"/>
  <c r="CD9" i="26"/>
  <c r="BJ45" i="26"/>
  <c r="BE21" i="26"/>
  <c r="AU21" i="26"/>
  <c r="BY33" i="26"/>
  <c r="BT9" i="26"/>
  <c r="BJ33" i="26"/>
  <c r="BE45" i="26"/>
  <c r="AU45" i="26"/>
  <c r="AF45" i="26"/>
  <c r="CD45" i="26"/>
  <c r="CI21" i="26"/>
  <c r="BT21" i="26"/>
  <c r="BJ21" i="26"/>
  <c r="AZ33" i="26"/>
  <c r="AP33" i="26"/>
  <c r="AF21" i="26"/>
  <c r="CD33" i="26"/>
  <c r="BY9" i="26"/>
  <c r="BO33" i="26"/>
  <c r="BE33" i="26"/>
  <c r="AU33" i="26"/>
  <c r="CN33" i="26"/>
  <c r="CI9" i="26"/>
  <c r="BO45" i="26"/>
  <c r="BE9" i="26"/>
  <c r="AU9" i="26"/>
  <c r="AK21" i="26"/>
  <c r="AA9" i="26"/>
  <c r="AF9" i="26"/>
  <c r="AQ33" i="26"/>
  <c r="AZ9" i="26"/>
  <c r="BF33" i="26"/>
  <c r="BT45" i="26"/>
  <c r="CE9" i="26"/>
  <c r="CI45" i="26"/>
  <c r="W9" i="26"/>
  <c r="V9" i="26"/>
  <c r="AP9" i="26"/>
  <c r="AZ21" i="26"/>
  <c r="BT33" i="26"/>
  <c r="CE33" i="26"/>
  <c r="AE21" i="26"/>
  <c r="AO33" i="26"/>
  <c r="AY33" i="26"/>
  <c r="BI21" i="26"/>
  <c r="BS21" i="26"/>
  <c r="CH21" i="26"/>
  <c r="CC45" i="26"/>
  <c r="AJ45" i="26"/>
  <c r="AT33" i="26"/>
  <c r="BD33" i="26"/>
  <c r="BN33" i="26"/>
  <c r="BX9" i="26"/>
  <c r="CC33" i="26"/>
  <c r="Z9" i="26"/>
  <c r="AJ21" i="26"/>
  <c r="AT9" i="26"/>
  <c r="BD9" i="26"/>
  <c r="BN45" i="26"/>
  <c r="CH9" i="26"/>
  <c r="CM33" i="26"/>
  <c r="BS33" i="26"/>
  <c r="CM21" i="26"/>
  <c r="CH45" i="26"/>
  <c r="U9" i="26"/>
  <c r="AJ33" i="26"/>
  <c r="AT21" i="26"/>
  <c r="BD21" i="26"/>
  <c r="BI45" i="26"/>
  <c r="CC9" i="26"/>
  <c r="G18" i="26"/>
  <c r="S9" i="26" s="1"/>
  <c r="G19" i="26"/>
  <c r="T9" i="26" s="1"/>
  <c r="G15" i="26"/>
  <c r="P7" i="26" s="1"/>
  <c r="G16" i="26"/>
  <c r="Q7" i="26" s="1"/>
  <c r="L67" i="26"/>
  <c r="L66" i="26"/>
  <c r="L65" i="26"/>
  <c r="L64" i="26"/>
  <c r="L63" i="26"/>
  <c r="L62" i="26"/>
  <c r="L61" i="26"/>
  <c r="L60" i="26"/>
  <c r="L59" i="26"/>
  <c r="L58" i="26"/>
  <c r="L55" i="26"/>
  <c r="L54" i="26"/>
  <c r="L53" i="26"/>
  <c r="L52" i="26"/>
  <c r="L51" i="26"/>
  <c r="L50" i="26"/>
  <c r="L49" i="26"/>
  <c r="L48" i="26"/>
  <c r="L47" i="26"/>
  <c r="L46" i="26"/>
  <c r="L10" i="26"/>
  <c r="T57" i="26" l="1"/>
  <c r="Y33" i="26"/>
  <c r="Y57" i="26"/>
  <c r="Y45" i="26"/>
  <c r="T33" i="26"/>
  <c r="T45" i="26"/>
  <c r="X33" i="26"/>
  <c r="X45" i="26"/>
  <c r="S33" i="26"/>
  <c r="S45" i="26"/>
  <c r="X57" i="26"/>
  <c r="S57" i="26"/>
  <c r="BE7" i="26"/>
  <c r="CD7" i="26"/>
  <c r="AP7" i="26"/>
  <c r="AF7" i="26"/>
  <c r="BO7" i="26"/>
  <c r="AA7" i="26"/>
  <c r="V7" i="26"/>
  <c r="CN7" i="26"/>
  <c r="AZ7" i="26"/>
  <c r="BJ7" i="26"/>
  <c r="BY7" i="26"/>
  <c r="AK7" i="26"/>
  <c r="CI7" i="26"/>
  <c r="AU7" i="26"/>
  <c r="BT7" i="26"/>
  <c r="CC7" i="26"/>
  <c r="AO7" i="26"/>
  <c r="AT7" i="26"/>
  <c r="BN7" i="26"/>
  <c r="Z7" i="26"/>
  <c r="CM7" i="26"/>
  <c r="AY7" i="26"/>
  <c r="BX7" i="26"/>
  <c r="AJ7" i="26"/>
  <c r="BI7" i="26"/>
  <c r="U7" i="26"/>
  <c r="CH7" i="26"/>
  <c r="BS7" i="26"/>
  <c r="AE7" i="26"/>
  <c r="BD7" i="26"/>
  <c r="BU7" i="26"/>
  <c r="AG7" i="26"/>
  <c r="BF7" i="26"/>
  <c r="AL7" i="26"/>
  <c r="CE7" i="26"/>
  <c r="AQ7" i="26"/>
  <c r="BZ7" i="26"/>
  <c r="BP7" i="26"/>
  <c r="AB7" i="26"/>
  <c r="CO7" i="26"/>
  <c r="BA7" i="26"/>
  <c r="BK7" i="26"/>
  <c r="W7" i="26"/>
  <c r="CJ7" i="26"/>
  <c r="AV7" i="26"/>
  <c r="CG45" i="26"/>
  <c r="CL21" i="26"/>
  <c r="BW21" i="26"/>
  <c r="BM21" i="26"/>
  <c r="BC33" i="26"/>
  <c r="AS33" i="26"/>
  <c r="AI21" i="26"/>
  <c r="CG33" i="26"/>
  <c r="CB9" i="26"/>
  <c r="BR33" i="26"/>
  <c r="BH33" i="26"/>
  <c r="AX33" i="26"/>
  <c r="CB45" i="26"/>
  <c r="CG21" i="26"/>
  <c r="CB21" i="26"/>
  <c r="BR21" i="26"/>
  <c r="BC45" i="26"/>
  <c r="AS45" i="26"/>
  <c r="AI33" i="26"/>
  <c r="CL45" i="26"/>
  <c r="CQ21" i="26"/>
  <c r="BW33" i="26"/>
  <c r="BR9" i="26"/>
  <c r="BC21" i="26"/>
  <c r="AS21" i="26"/>
  <c r="AN9" i="26"/>
  <c r="CB33" i="26"/>
  <c r="BW9" i="26"/>
  <c r="BM33" i="26"/>
  <c r="BH45" i="26"/>
  <c r="CL33" i="26"/>
  <c r="CG9" i="26"/>
  <c r="BM45" i="26"/>
  <c r="BH21" i="26"/>
  <c r="AX21" i="26"/>
  <c r="AN33" i="26"/>
  <c r="Y9" i="26"/>
  <c r="CQ9" i="26"/>
  <c r="BH9" i="26"/>
  <c r="AX45" i="26"/>
  <c r="AN45" i="26"/>
  <c r="AS9" i="26"/>
  <c r="AI45" i="26"/>
  <c r="BC9" i="26"/>
  <c r="AN21" i="26"/>
  <c r="BR45" i="26"/>
  <c r="AX9" i="26"/>
  <c r="CL9" i="26"/>
  <c r="BW45" i="26"/>
  <c r="CQ45" i="26"/>
  <c r="AI9" i="26"/>
  <c r="CQ33" i="26"/>
  <c r="BM9" i="26"/>
  <c r="AD9" i="26"/>
  <c r="CF33" i="26"/>
  <c r="CA9" i="26"/>
  <c r="BQ33" i="26"/>
  <c r="BG33" i="26"/>
  <c r="AW33" i="26"/>
  <c r="AM45" i="26"/>
  <c r="CP45" i="26"/>
  <c r="CP9" i="26"/>
  <c r="BV45" i="26"/>
  <c r="BL9" i="26"/>
  <c r="BB9" i="26"/>
  <c r="AR9" i="26"/>
  <c r="CK33" i="26"/>
  <c r="CF9" i="26"/>
  <c r="BL45" i="26"/>
  <c r="BG21" i="26"/>
  <c r="AW21" i="26"/>
  <c r="AM33" i="26"/>
  <c r="X9" i="26"/>
  <c r="CA33" i="26"/>
  <c r="BV9" i="26"/>
  <c r="BL33" i="26"/>
  <c r="BG45" i="26"/>
  <c r="AW45" i="26"/>
  <c r="AH45" i="26"/>
  <c r="CP33" i="26"/>
  <c r="CK9" i="26"/>
  <c r="BQ45" i="26"/>
  <c r="AW9" i="26"/>
  <c r="CK45" i="26"/>
  <c r="CP21" i="26"/>
  <c r="BV33" i="26"/>
  <c r="BQ9" i="26"/>
  <c r="BB21" i="26"/>
  <c r="AR21" i="26"/>
  <c r="AM9" i="26"/>
  <c r="BG9" i="26"/>
  <c r="CA45" i="26"/>
  <c r="BL21" i="26"/>
  <c r="AR45" i="26"/>
  <c r="AM21" i="26"/>
  <c r="AR33" i="26"/>
  <c r="CF45" i="26"/>
  <c r="BQ21" i="26"/>
  <c r="CF21" i="26"/>
  <c r="CK21" i="26"/>
  <c r="BB45" i="26"/>
  <c r="AH33" i="26"/>
  <c r="CA21" i="26"/>
  <c r="BB33" i="26"/>
  <c r="AC9" i="26"/>
  <c r="BV21" i="26"/>
  <c r="AH21" i="26"/>
  <c r="AH9" i="26"/>
  <c r="T7" i="26"/>
  <c r="S7" i="26"/>
  <c r="N68" i="26"/>
  <c r="N67" i="26"/>
  <c r="N66" i="26"/>
  <c r="N65" i="26"/>
  <c r="N64" i="26"/>
  <c r="N63" i="26"/>
  <c r="N62" i="26"/>
  <c r="N61" i="26"/>
  <c r="N60" i="26"/>
  <c r="N59" i="26"/>
  <c r="N58" i="26"/>
  <c r="N56" i="26"/>
  <c r="N55" i="26"/>
  <c r="N54" i="26"/>
  <c r="N53" i="26"/>
  <c r="N52" i="26"/>
  <c r="N51" i="26"/>
  <c r="N50" i="26"/>
  <c r="N49" i="26"/>
  <c r="N48" i="26"/>
  <c r="N47" i="26"/>
  <c r="N46" i="26"/>
  <c r="N44" i="26"/>
  <c r="N43" i="26"/>
  <c r="N42" i="26"/>
  <c r="N41" i="26"/>
  <c r="N40" i="26"/>
  <c r="N39" i="26"/>
  <c r="N38" i="26"/>
  <c r="N37" i="26"/>
  <c r="N36" i="26"/>
  <c r="N35" i="26"/>
  <c r="N34" i="26"/>
  <c r="BL7" i="26" l="1"/>
  <c r="X7" i="26"/>
  <c r="BB7" i="26"/>
  <c r="AH7" i="26"/>
  <c r="CA7" i="26"/>
  <c r="AM7" i="26"/>
  <c r="CP7" i="26"/>
  <c r="AW7" i="26"/>
  <c r="BQ7" i="26"/>
  <c r="AC7" i="26"/>
  <c r="BV7" i="26"/>
  <c r="CF7" i="26"/>
  <c r="AR7" i="26"/>
  <c r="BG7" i="26"/>
  <c r="CK7" i="26"/>
  <c r="CL7" i="26"/>
  <c r="AX7" i="26"/>
  <c r="CB7" i="26"/>
  <c r="BW7" i="26"/>
  <c r="BM7" i="26"/>
  <c r="Y7" i="26"/>
  <c r="AN7" i="26"/>
  <c r="BH7" i="26"/>
  <c r="CQ7" i="26"/>
  <c r="BC7" i="26"/>
  <c r="CG7" i="26"/>
  <c r="BR7" i="26"/>
  <c r="AD7" i="26"/>
  <c r="AS7" i="26"/>
  <c r="AI7" i="26"/>
  <c r="F13" i="26"/>
  <c r="F15" i="26" l="1"/>
  <c r="F22" i="26" s="1"/>
  <c r="G22" i="26" s="1"/>
  <c r="R8" i="26" s="1"/>
  <c r="S28" i="1"/>
  <c r="S29" i="1" s="1"/>
  <c r="S30" i="1" s="1"/>
  <c r="S31" i="1" s="1"/>
  <c r="S32" i="1" s="1"/>
  <c r="F14" i="26"/>
  <c r="F12" i="26"/>
  <c r="CO8" i="26" l="1"/>
  <c r="BA8" i="26"/>
  <c r="AV8" i="26"/>
  <c r="AB8" i="26"/>
  <c r="BZ8" i="26"/>
  <c r="AL8" i="26"/>
  <c r="BK8" i="26"/>
  <c r="W8" i="26"/>
  <c r="CJ8" i="26"/>
  <c r="BU8" i="26"/>
  <c r="AG8" i="26"/>
  <c r="AQ8" i="26"/>
  <c r="BP8" i="26"/>
  <c r="BF8" i="26"/>
  <c r="CE8" i="26"/>
  <c r="P8" i="26"/>
  <c r="D7" i="26"/>
  <c r="O7" i="26"/>
  <c r="Q8" i="26" l="1"/>
  <c r="AK8" i="26" s="1"/>
  <c r="CC8" i="26"/>
  <c r="AO8" i="26"/>
  <c r="BX8" i="26"/>
  <c r="AJ8" i="26"/>
  <c r="BS8" i="26"/>
  <c r="AE8" i="26"/>
  <c r="BN8" i="26"/>
  <c r="Z8" i="26"/>
  <c r="BD8" i="26"/>
  <c r="BI8" i="26"/>
  <c r="U8" i="26"/>
  <c r="CM8" i="26"/>
  <c r="AY8" i="26"/>
  <c r="CH8" i="26"/>
  <c r="AT8" i="26"/>
  <c r="O34" i="26"/>
  <c r="O62" i="26"/>
  <c r="O54" i="26"/>
  <c r="O50" i="26"/>
  <c r="O39" i="26"/>
  <c r="O37" i="26"/>
  <c r="O63" i="26"/>
  <c r="O47" i="26"/>
  <c r="O53" i="26"/>
  <c r="O48" i="26"/>
  <c r="O35" i="26"/>
  <c r="O61" i="26"/>
  <c r="O58" i="26"/>
  <c r="O40" i="26"/>
  <c r="O64" i="26"/>
  <c r="O51" i="26"/>
  <c r="O49" i="26"/>
  <c r="O67" i="26"/>
  <c r="O55" i="26"/>
  <c r="O59" i="26"/>
  <c r="O36" i="26"/>
  <c r="O65" i="26"/>
  <c r="O66" i="26"/>
  <c r="O42" i="26"/>
  <c r="O43" i="26"/>
  <c r="O38" i="26"/>
  <c r="O52" i="26"/>
  <c r="O46" i="26"/>
  <c r="O41" i="26"/>
  <c r="O60" i="26"/>
  <c r="P6" i="26"/>
  <c r="P61" i="26" l="1"/>
  <c r="P67" i="26"/>
  <c r="P63" i="26"/>
  <c r="P65" i="26"/>
  <c r="P66" i="26"/>
  <c r="P60" i="26"/>
  <c r="P62" i="26"/>
  <c r="P59" i="26"/>
  <c r="P58" i="26"/>
  <c r="P64" i="26"/>
  <c r="P55" i="26"/>
  <c r="P54" i="26"/>
  <c r="P53" i="26"/>
  <c r="P52" i="26"/>
  <c r="P51" i="26"/>
  <c r="P50" i="26"/>
  <c r="P49" i="26"/>
  <c r="P48" i="26"/>
  <c r="P46" i="26"/>
  <c r="P47" i="26"/>
  <c r="P39" i="26"/>
  <c r="P40" i="26"/>
  <c r="P43" i="26"/>
  <c r="P42" i="26"/>
  <c r="P37" i="26"/>
  <c r="P41" i="26"/>
  <c r="P38" i="26"/>
  <c r="BY8" i="26"/>
  <c r="BO8" i="26"/>
  <c r="AZ8" i="26"/>
  <c r="CN8" i="26"/>
  <c r="AP8" i="26"/>
  <c r="CD8" i="26"/>
  <c r="AU8" i="26"/>
  <c r="BE8" i="26"/>
  <c r="CI8" i="26"/>
  <c r="V8" i="26"/>
  <c r="BJ8" i="26"/>
  <c r="AF8" i="26"/>
  <c r="AA8" i="26"/>
  <c r="BT8" i="26"/>
  <c r="P4" i="26"/>
  <c r="U6" i="26"/>
  <c r="T6" i="26"/>
  <c r="R6" i="26"/>
  <c r="Q6" i="26"/>
  <c r="S6" i="26"/>
  <c r="N32" i="26"/>
  <c r="N31" i="26"/>
  <c r="N30" i="26"/>
  <c r="N29" i="26"/>
  <c r="N28" i="26"/>
  <c r="N27" i="26"/>
  <c r="N26" i="26"/>
  <c r="N25" i="26"/>
  <c r="N24" i="26"/>
  <c r="N22" i="26"/>
  <c r="N20" i="26"/>
  <c r="P36" i="26"/>
  <c r="P35" i="26"/>
  <c r="P34" i="26"/>
  <c r="S67" i="26" l="1"/>
  <c r="S66" i="26"/>
  <c r="S65" i="26"/>
  <c r="S64" i="26"/>
  <c r="S63" i="26"/>
  <c r="S62" i="26"/>
  <c r="S61" i="26"/>
  <c r="S60" i="26"/>
  <c r="S58" i="26"/>
  <c r="S59" i="26"/>
  <c r="Q67" i="26"/>
  <c r="Q66" i="26"/>
  <c r="Q65" i="26"/>
  <c r="Q64" i="26"/>
  <c r="Q63" i="26"/>
  <c r="Q62" i="26"/>
  <c r="Q61" i="26"/>
  <c r="Q60" i="26"/>
  <c r="Q58" i="26"/>
  <c r="Q59" i="26"/>
  <c r="R67" i="26"/>
  <c r="R66" i="26"/>
  <c r="R65" i="26"/>
  <c r="R64" i="26"/>
  <c r="R63" i="26"/>
  <c r="R62" i="26"/>
  <c r="R61" i="26"/>
  <c r="R60" i="26"/>
  <c r="R59" i="26"/>
  <c r="R58" i="26"/>
  <c r="T67" i="26"/>
  <c r="T66" i="26"/>
  <c r="T65" i="26"/>
  <c r="T64" i="26"/>
  <c r="T63" i="26"/>
  <c r="T58" i="26"/>
  <c r="T60" i="26"/>
  <c r="T59" i="26"/>
  <c r="T61" i="26"/>
  <c r="T62" i="26"/>
  <c r="U67" i="26"/>
  <c r="U66" i="26"/>
  <c r="U65" i="26"/>
  <c r="U64" i="26"/>
  <c r="U63" i="26"/>
  <c r="U62" i="26"/>
  <c r="U61" i="26"/>
  <c r="U60" i="26"/>
  <c r="U59" i="26"/>
  <c r="U58" i="26"/>
  <c r="R55" i="26"/>
  <c r="R49" i="26"/>
  <c r="R53" i="26"/>
  <c r="R46" i="26"/>
  <c r="R47" i="26"/>
  <c r="R54" i="26"/>
  <c r="R50" i="26"/>
  <c r="R51" i="26"/>
  <c r="R52" i="26"/>
  <c r="R48" i="26"/>
  <c r="Q55" i="26"/>
  <c r="Q54" i="26"/>
  <c r="Q53" i="26"/>
  <c r="Q52" i="26"/>
  <c r="Q51" i="26"/>
  <c r="Q50" i="26"/>
  <c r="Q49" i="26"/>
  <c r="Q48" i="26"/>
  <c r="Q47" i="26"/>
  <c r="Q46" i="26"/>
  <c r="U55" i="26"/>
  <c r="U54" i="26"/>
  <c r="U53" i="26"/>
  <c r="U52" i="26"/>
  <c r="U51" i="26"/>
  <c r="U50" i="26"/>
  <c r="U49" i="26"/>
  <c r="U48" i="26"/>
  <c r="U47" i="26"/>
  <c r="U46" i="26"/>
  <c r="S55" i="26"/>
  <c r="S54" i="26"/>
  <c r="S53" i="26"/>
  <c r="S52" i="26"/>
  <c r="S50" i="26"/>
  <c r="S51" i="26"/>
  <c r="S47" i="26"/>
  <c r="S46" i="26"/>
  <c r="S49" i="26"/>
  <c r="S48" i="26"/>
  <c r="T55" i="26"/>
  <c r="T54" i="26"/>
  <c r="T53" i="26"/>
  <c r="T52" i="26"/>
  <c r="T51" i="26"/>
  <c r="T50" i="26"/>
  <c r="T49" i="26"/>
  <c r="T48" i="26"/>
  <c r="T47" i="26"/>
  <c r="T46" i="26"/>
  <c r="R43" i="26"/>
  <c r="R42" i="26"/>
  <c r="R41" i="26"/>
  <c r="R40" i="26"/>
  <c r="R39" i="26"/>
  <c r="R38" i="26"/>
  <c r="R37" i="26"/>
  <c r="Q43" i="26"/>
  <c r="Q42" i="26"/>
  <c r="Q41" i="26"/>
  <c r="Q40" i="26"/>
  <c r="Q37" i="26"/>
  <c r="Q38" i="26"/>
  <c r="Q39" i="26"/>
  <c r="T43" i="26"/>
  <c r="T42" i="26"/>
  <c r="T41" i="26"/>
  <c r="T40" i="26"/>
  <c r="T39" i="26"/>
  <c r="T38" i="26"/>
  <c r="T37" i="26"/>
  <c r="U43" i="26"/>
  <c r="U42" i="26"/>
  <c r="U41" i="26"/>
  <c r="U40" i="26"/>
  <c r="U37" i="26"/>
  <c r="U38" i="26"/>
  <c r="U39" i="26"/>
  <c r="S43" i="26"/>
  <c r="S42" i="26"/>
  <c r="S41" i="26"/>
  <c r="S40" i="26"/>
  <c r="S39" i="26"/>
  <c r="S38" i="26"/>
  <c r="S37" i="26"/>
  <c r="P44" i="26"/>
  <c r="P68" i="26"/>
  <c r="P56" i="26"/>
  <c r="U4" i="26"/>
  <c r="Z6" i="26"/>
  <c r="W6" i="26"/>
  <c r="V6" i="26"/>
  <c r="X6" i="26"/>
  <c r="Y6" i="26"/>
  <c r="N11" i="26"/>
  <c r="N12" i="26"/>
  <c r="N13" i="26"/>
  <c r="N14" i="26"/>
  <c r="N17" i="26"/>
  <c r="N18" i="26"/>
  <c r="N19" i="26"/>
  <c r="U35" i="26"/>
  <c r="T36" i="26"/>
  <c r="Q36" i="26"/>
  <c r="S36" i="26"/>
  <c r="Q35" i="26"/>
  <c r="S35" i="26"/>
  <c r="U36" i="26"/>
  <c r="R35" i="26"/>
  <c r="R36" i="26"/>
  <c r="T35" i="26"/>
  <c r="T34" i="26"/>
  <c r="S34" i="26"/>
  <c r="Q34" i="26"/>
  <c r="U34" i="26"/>
  <c r="R34" i="26"/>
  <c r="Z67" i="26" l="1"/>
  <c r="Z66" i="26"/>
  <c r="Z65" i="26"/>
  <c r="Z64" i="26"/>
  <c r="Z63" i="26"/>
  <c r="Z62" i="26"/>
  <c r="Z61" i="26"/>
  <c r="Z60" i="26"/>
  <c r="Z59" i="26"/>
  <c r="Z58" i="26"/>
  <c r="W67" i="26"/>
  <c r="W66" i="26"/>
  <c r="W65" i="26"/>
  <c r="W64" i="26"/>
  <c r="W63" i="26"/>
  <c r="W62" i="26"/>
  <c r="W61" i="26"/>
  <c r="W60" i="26"/>
  <c r="W58" i="26"/>
  <c r="W59" i="26"/>
  <c r="X67" i="26"/>
  <c r="X60" i="26"/>
  <c r="X66" i="26"/>
  <c r="X61" i="26"/>
  <c r="X65" i="26"/>
  <c r="X62" i="26"/>
  <c r="X64" i="26"/>
  <c r="X63" i="26"/>
  <c r="X59" i="26"/>
  <c r="X58" i="26"/>
  <c r="Y67" i="26"/>
  <c r="Y66" i="26"/>
  <c r="Y65" i="26"/>
  <c r="Y64" i="26"/>
  <c r="Y63" i="26"/>
  <c r="Y62" i="26"/>
  <c r="Y61" i="26"/>
  <c r="Y60" i="26"/>
  <c r="Y59" i="26"/>
  <c r="Y58" i="26"/>
  <c r="V67" i="26"/>
  <c r="V66" i="26"/>
  <c r="V65" i="26"/>
  <c r="V64" i="26"/>
  <c r="V59" i="26"/>
  <c r="V58" i="26"/>
  <c r="V60" i="26"/>
  <c r="V61" i="26"/>
  <c r="V62" i="26"/>
  <c r="V63" i="26"/>
  <c r="Z55" i="26"/>
  <c r="Z47" i="26"/>
  <c r="Z54" i="26"/>
  <c r="Z51" i="26"/>
  <c r="Z48" i="26"/>
  <c r="Z46" i="26"/>
  <c r="Z53" i="26"/>
  <c r="Z50" i="26"/>
  <c r="Z52" i="26"/>
  <c r="Z49" i="26"/>
  <c r="W55" i="26"/>
  <c r="W54" i="26"/>
  <c r="W53" i="26"/>
  <c r="W52" i="26"/>
  <c r="W50" i="26"/>
  <c r="W48" i="26"/>
  <c r="W51" i="26"/>
  <c r="W46" i="26"/>
  <c r="W47" i="26"/>
  <c r="W49" i="26"/>
  <c r="X55" i="26"/>
  <c r="X54" i="26"/>
  <c r="X53" i="26"/>
  <c r="X52" i="26"/>
  <c r="X51" i="26"/>
  <c r="X50" i="26"/>
  <c r="X49" i="26"/>
  <c r="X48" i="26"/>
  <c r="X46" i="26"/>
  <c r="X47" i="26"/>
  <c r="Y55" i="26"/>
  <c r="Y54" i="26"/>
  <c r="Y53" i="26"/>
  <c r="Y52" i="26"/>
  <c r="Y51" i="26"/>
  <c r="Y50" i="26"/>
  <c r="Y49" i="26"/>
  <c r="Y48" i="26"/>
  <c r="Y47" i="26"/>
  <c r="Y46" i="26"/>
  <c r="V55" i="26"/>
  <c r="V54" i="26"/>
  <c r="V53" i="26"/>
  <c r="V52" i="26"/>
  <c r="V51" i="26"/>
  <c r="V50" i="26"/>
  <c r="V49" i="26"/>
  <c r="V48" i="26"/>
  <c r="V47" i="26"/>
  <c r="V46" i="26"/>
  <c r="W43" i="26"/>
  <c r="W42" i="26"/>
  <c r="W41" i="26"/>
  <c r="W40" i="26"/>
  <c r="W39" i="26"/>
  <c r="W38" i="26"/>
  <c r="W37" i="26"/>
  <c r="V43" i="26"/>
  <c r="V42" i="26"/>
  <c r="V41" i="26"/>
  <c r="V40" i="26"/>
  <c r="V39" i="26"/>
  <c r="V38" i="26"/>
  <c r="V37" i="26"/>
  <c r="Z43" i="26"/>
  <c r="Z42" i="26"/>
  <c r="Z41" i="26"/>
  <c r="Z40" i="26"/>
  <c r="Z39" i="26"/>
  <c r="Z38" i="26"/>
  <c r="Z37" i="26"/>
  <c r="Y43" i="26"/>
  <c r="Y42" i="26"/>
  <c r="Y41" i="26"/>
  <c r="Y37" i="26"/>
  <c r="Y38" i="26"/>
  <c r="Y39" i="26"/>
  <c r="Y40" i="26"/>
  <c r="X43" i="26"/>
  <c r="X42" i="26"/>
  <c r="X37" i="26"/>
  <c r="X38" i="26"/>
  <c r="X41" i="26"/>
  <c r="X39" i="26"/>
  <c r="X40" i="26"/>
  <c r="T44" i="26"/>
  <c r="R44" i="26"/>
  <c r="U44" i="26"/>
  <c r="Q44" i="26"/>
  <c r="S44" i="26"/>
  <c r="T56" i="26"/>
  <c r="R68" i="26"/>
  <c r="U56" i="26"/>
  <c r="Q68" i="26"/>
  <c r="R56" i="26"/>
  <c r="U68" i="26"/>
  <c r="Q56" i="26"/>
  <c r="T68" i="26"/>
  <c r="S68" i="26"/>
  <c r="S56" i="26"/>
  <c r="Z4" i="26"/>
  <c r="AA6" i="26"/>
  <c r="AD6" i="26"/>
  <c r="AB6" i="26"/>
  <c r="AC6" i="26"/>
  <c r="AE6" i="26"/>
  <c r="N10" i="26"/>
  <c r="O10" i="26" s="1"/>
  <c r="W10" i="26" s="1"/>
  <c r="V35" i="26"/>
  <c r="Y36" i="26"/>
  <c r="W35" i="26"/>
  <c r="X36" i="26"/>
  <c r="Z36" i="26"/>
  <c r="Y35" i="26"/>
  <c r="W36" i="26"/>
  <c r="X35" i="26"/>
  <c r="Z35" i="26"/>
  <c r="V36" i="26"/>
  <c r="X34" i="26"/>
  <c r="Y34" i="26"/>
  <c r="W34" i="26"/>
  <c r="Z34" i="26"/>
  <c r="V34" i="26"/>
  <c r="S10" i="26" l="1"/>
  <c r="Z10" i="26"/>
  <c r="T10" i="26"/>
  <c r="Q10" i="26"/>
  <c r="R10" i="26"/>
  <c r="V10" i="26"/>
  <c r="P10" i="26"/>
  <c r="Y10" i="26"/>
  <c r="U10" i="26"/>
  <c r="X10" i="26"/>
  <c r="AC67" i="26"/>
  <c r="AC66" i="26"/>
  <c r="AC65" i="26"/>
  <c r="AC64" i="26"/>
  <c r="AC63" i="26"/>
  <c r="AC62" i="26"/>
  <c r="AC61" i="26"/>
  <c r="AC60" i="26"/>
  <c r="AC59" i="26"/>
  <c r="AC58" i="26"/>
  <c r="AE67" i="26"/>
  <c r="AE66" i="26"/>
  <c r="AE65" i="26"/>
  <c r="AE64" i="26"/>
  <c r="AE63" i="26"/>
  <c r="AE62" i="26"/>
  <c r="AE61" i="26"/>
  <c r="AE60" i="26"/>
  <c r="AE59" i="26"/>
  <c r="AE58" i="26"/>
  <c r="AB67" i="26"/>
  <c r="AB66" i="26"/>
  <c r="AB65" i="26"/>
  <c r="AB64" i="26"/>
  <c r="AB61" i="26"/>
  <c r="AB58" i="26"/>
  <c r="AB63" i="26"/>
  <c r="AB60" i="26"/>
  <c r="AB59" i="26"/>
  <c r="AB62" i="26"/>
  <c r="AD67" i="26"/>
  <c r="AD66" i="26"/>
  <c r="AD65" i="26"/>
  <c r="AD64" i="26"/>
  <c r="AD61" i="26"/>
  <c r="AD59" i="26"/>
  <c r="AD58" i="26"/>
  <c r="AD62" i="26"/>
  <c r="AD63" i="26"/>
  <c r="AD60" i="26"/>
  <c r="AA67" i="26"/>
  <c r="AA66" i="26"/>
  <c r="AA65" i="26"/>
  <c r="AA64" i="26"/>
  <c r="AA63" i="26"/>
  <c r="AA62" i="26"/>
  <c r="AA61" i="26"/>
  <c r="AA60" i="26"/>
  <c r="AA59" i="26"/>
  <c r="AA58" i="26"/>
  <c r="AE55" i="26"/>
  <c r="AE54" i="26"/>
  <c r="AE53" i="26"/>
  <c r="AE52" i="26"/>
  <c r="AE47" i="26"/>
  <c r="AE48" i="26"/>
  <c r="AE49" i="26"/>
  <c r="AE50" i="26"/>
  <c r="AE51" i="26"/>
  <c r="AE46" i="26"/>
  <c r="AB55" i="26"/>
  <c r="AB54" i="26"/>
  <c r="AB53" i="26"/>
  <c r="AB52" i="26"/>
  <c r="AB51" i="26"/>
  <c r="AB50" i="26"/>
  <c r="AB49" i="26"/>
  <c r="AB48" i="26"/>
  <c r="AB47" i="26"/>
  <c r="AB46" i="26"/>
  <c r="AC55" i="26"/>
  <c r="AC54" i="26"/>
  <c r="AC53" i="26"/>
  <c r="AC52" i="26"/>
  <c r="AC51" i="26"/>
  <c r="AC50" i="26"/>
  <c r="AC49" i="26"/>
  <c r="AC48" i="26"/>
  <c r="AC47" i="26"/>
  <c r="AC46" i="26"/>
  <c r="AD55" i="26"/>
  <c r="AD54" i="26"/>
  <c r="AD53" i="26"/>
  <c r="AD52" i="26"/>
  <c r="AD51" i="26"/>
  <c r="AD50" i="26"/>
  <c r="AD49" i="26"/>
  <c r="AD48" i="26"/>
  <c r="AD47" i="26"/>
  <c r="AD46" i="26"/>
  <c r="AA55" i="26"/>
  <c r="AA54" i="26"/>
  <c r="AA53" i="26"/>
  <c r="AA52" i="26"/>
  <c r="AA51" i="26"/>
  <c r="AA47" i="26"/>
  <c r="AA49" i="26"/>
  <c r="AA46" i="26"/>
  <c r="AA48" i="26"/>
  <c r="AA50" i="26"/>
  <c r="AA43" i="26"/>
  <c r="AA42" i="26"/>
  <c r="AA41" i="26"/>
  <c r="AA40" i="26"/>
  <c r="AA39" i="26"/>
  <c r="AA38" i="26"/>
  <c r="AA37" i="26"/>
  <c r="AE43" i="26"/>
  <c r="AE42" i="26"/>
  <c r="AE41" i="26"/>
  <c r="AE40" i="26"/>
  <c r="AE39" i="26"/>
  <c r="AE38" i="26"/>
  <c r="AE37" i="26"/>
  <c r="AC43" i="26"/>
  <c r="AC42" i="26"/>
  <c r="AC41" i="26"/>
  <c r="AC38" i="26"/>
  <c r="AC39" i="26"/>
  <c r="AC40" i="26"/>
  <c r="AC37" i="26"/>
  <c r="AB43" i="26"/>
  <c r="AB42" i="26"/>
  <c r="AB41" i="26"/>
  <c r="AB40" i="26"/>
  <c r="AB39" i="26"/>
  <c r="AB38" i="26"/>
  <c r="AB37" i="26"/>
  <c r="AD43" i="26"/>
  <c r="AD42" i="26"/>
  <c r="AD41" i="26"/>
  <c r="AD40" i="26"/>
  <c r="AD39" i="26"/>
  <c r="AD38" i="26"/>
  <c r="AD37" i="26"/>
  <c r="X44" i="26"/>
  <c r="Y44" i="26"/>
  <c r="W44" i="26"/>
  <c r="X68" i="26"/>
  <c r="V44" i="26"/>
  <c r="W68" i="26"/>
  <c r="Y56" i="26"/>
  <c r="V68" i="26"/>
  <c r="W56" i="26"/>
  <c r="X56" i="26"/>
  <c r="V56" i="26"/>
  <c r="Y68" i="26"/>
  <c r="Z68" i="26"/>
  <c r="Z56" i="26"/>
  <c r="Z44" i="26"/>
  <c r="AE4" i="26"/>
  <c r="AI6" i="26"/>
  <c r="AG6" i="26"/>
  <c r="AF6" i="26"/>
  <c r="AH6" i="26"/>
  <c r="AJ6" i="26"/>
  <c r="O31" i="26"/>
  <c r="AA31" i="26" s="1"/>
  <c r="O13" i="26"/>
  <c r="Y13" i="26" s="1"/>
  <c r="O14" i="26"/>
  <c r="W14" i="26" s="1"/>
  <c r="O30" i="26"/>
  <c r="AD30" i="26" s="1"/>
  <c r="O22" i="26"/>
  <c r="AB22" i="26" s="1"/>
  <c r="O15" i="26"/>
  <c r="O29" i="26"/>
  <c r="AA29" i="26" s="1"/>
  <c r="O24" i="26"/>
  <c r="Q24" i="26" s="1"/>
  <c r="O16" i="26"/>
  <c r="AC16" i="26" s="1"/>
  <c r="O28" i="26"/>
  <c r="AD28" i="26" s="1"/>
  <c r="O26" i="26"/>
  <c r="AA26" i="26" s="1"/>
  <c r="O19" i="26"/>
  <c r="AD19" i="26" s="1"/>
  <c r="O12" i="26"/>
  <c r="T12" i="26" s="1"/>
  <c r="O23" i="26"/>
  <c r="R23" i="26" s="1"/>
  <c r="O17" i="26"/>
  <c r="AC17" i="26" s="1"/>
  <c r="O27" i="26"/>
  <c r="AB27" i="26" s="1"/>
  <c r="O18" i="26"/>
  <c r="AC18" i="26" s="1"/>
  <c r="O11" i="26"/>
  <c r="AA11" i="26" s="1"/>
  <c r="O25" i="26"/>
  <c r="DK19" i="3"/>
  <c r="BF18" i="3"/>
  <c r="AZ18" i="3"/>
  <c r="AW18" i="3"/>
  <c r="AE36" i="26"/>
  <c r="AD35" i="26"/>
  <c r="AA35" i="26"/>
  <c r="AE35" i="26"/>
  <c r="AC36" i="26"/>
  <c r="AD36" i="26"/>
  <c r="AC35" i="26"/>
  <c r="AB35" i="26"/>
  <c r="AB36" i="26"/>
  <c r="AA36" i="26"/>
  <c r="AC34" i="26"/>
  <c r="AB15" i="26"/>
  <c r="AC22" i="26"/>
  <c r="T15" i="26"/>
  <c r="Z23" i="26"/>
  <c r="V15" i="26"/>
  <c r="AE15" i="26"/>
  <c r="Q15" i="26"/>
  <c r="AB34" i="26"/>
  <c r="Q23" i="26"/>
  <c r="AE23" i="26"/>
  <c r="R15" i="26"/>
  <c r="AD23" i="26"/>
  <c r="AC10" i="26"/>
  <c r="AC15" i="26"/>
  <c r="AA10" i="26"/>
  <c r="AA23" i="26"/>
  <c r="P15" i="26"/>
  <c r="AC23" i="26"/>
  <c r="U15" i="26"/>
  <c r="T22" i="26"/>
  <c r="W15" i="26"/>
  <c r="T23" i="26"/>
  <c r="Z15" i="26"/>
  <c r="AA34" i="26"/>
  <c r="AD15" i="26"/>
  <c r="AD10" i="26"/>
  <c r="AE34" i="26"/>
  <c r="AB23" i="26"/>
  <c r="AB10" i="26"/>
  <c r="AB25" i="26"/>
  <c r="X12" i="26"/>
  <c r="V23" i="26"/>
  <c r="S15" i="26"/>
  <c r="Y15" i="26"/>
  <c r="X15" i="26"/>
  <c r="AD34" i="26"/>
  <c r="AA15" i="26"/>
  <c r="S23" i="26"/>
  <c r="X22" i="26"/>
  <c r="W23" i="26"/>
  <c r="AE10" i="26"/>
  <c r="X23" i="26"/>
  <c r="Y22" i="26"/>
  <c r="AC12" i="26" l="1"/>
  <c r="U22" i="26"/>
  <c r="P22" i="26"/>
  <c r="Z22" i="26"/>
  <c r="Z12" i="26"/>
  <c r="AD24" i="26"/>
  <c r="Y24" i="26"/>
  <c r="S24" i="26"/>
  <c r="P12" i="26"/>
  <c r="V22" i="26"/>
  <c r="AA12" i="26"/>
  <c r="AA22" i="26"/>
  <c r="V12" i="26"/>
  <c r="Q12" i="26"/>
  <c r="AB12" i="26"/>
  <c r="AD22" i="26"/>
  <c r="AE22" i="26"/>
  <c r="S12" i="26"/>
  <c r="Y12" i="26"/>
  <c r="W12" i="26"/>
  <c r="Q22" i="26"/>
  <c r="W22" i="26"/>
  <c r="R12" i="26"/>
  <c r="U12" i="26"/>
  <c r="AD12" i="26"/>
  <c r="S22" i="26"/>
  <c r="AE12" i="26"/>
  <c r="R22" i="26"/>
  <c r="AD11" i="26"/>
  <c r="P23" i="26"/>
  <c r="S11" i="26"/>
  <c r="V13" i="26"/>
  <c r="AC11" i="26"/>
  <c r="R11" i="26"/>
  <c r="V11" i="26"/>
  <c r="W11" i="26"/>
  <c r="Y11" i="26"/>
  <c r="Z11" i="26"/>
  <c r="Q13" i="26"/>
  <c r="AB13" i="26"/>
  <c r="AE13" i="26"/>
  <c r="AE11" i="26"/>
  <c r="Z13" i="26"/>
  <c r="X11" i="26"/>
  <c r="X13" i="26"/>
  <c r="U11" i="26"/>
  <c r="AD13" i="26"/>
  <c r="Q11" i="26"/>
  <c r="W13" i="26"/>
  <c r="S13" i="26"/>
  <c r="AB11" i="26"/>
  <c r="P13" i="26"/>
  <c r="AA13" i="26"/>
  <c r="AC13" i="26"/>
  <c r="T11" i="26"/>
  <c r="R13" i="26"/>
  <c r="T13" i="26"/>
  <c r="P11" i="26"/>
  <c r="U13" i="26"/>
  <c r="AB30" i="26"/>
  <c r="AD29" i="26"/>
  <c r="AD31" i="26"/>
  <c r="AE28" i="26"/>
  <c r="AE31" i="26"/>
  <c r="AE30" i="26"/>
  <c r="AA28" i="26"/>
  <c r="AC29" i="26"/>
  <c r="AC31" i="26"/>
  <c r="P29" i="26"/>
  <c r="Q29" i="26"/>
  <c r="T29" i="26"/>
  <c r="R29" i="26"/>
  <c r="S29" i="26"/>
  <c r="U29" i="26"/>
  <c r="V29" i="26"/>
  <c r="Z29" i="26"/>
  <c r="Y29" i="26"/>
  <c r="X29" i="26"/>
  <c r="W29" i="26"/>
  <c r="AA27" i="26"/>
  <c r="AE29" i="26"/>
  <c r="AC30" i="26"/>
  <c r="AB31" i="26"/>
  <c r="AD27" i="26"/>
  <c r="P30" i="26"/>
  <c r="S30" i="26"/>
  <c r="U30" i="26"/>
  <c r="R30" i="26"/>
  <c r="T30" i="26"/>
  <c r="Q30" i="26"/>
  <c r="W30" i="26"/>
  <c r="X30" i="26"/>
  <c r="Y30" i="26"/>
  <c r="Z30" i="26"/>
  <c r="V30" i="26"/>
  <c r="AA30" i="26"/>
  <c r="P27" i="26"/>
  <c r="U27" i="26"/>
  <c r="T27" i="26"/>
  <c r="Q27" i="26"/>
  <c r="R27" i="26"/>
  <c r="S27" i="26"/>
  <c r="Y27" i="26"/>
  <c r="W27" i="26"/>
  <c r="V27" i="26"/>
  <c r="Z27" i="26"/>
  <c r="X27" i="26"/>
  <c r="P28" i="26"/>
  <c r="R28" i="26"/>
  <c r="U28" i="26"/>
  <c r="Q28" i="26"/>
  <c r="S28" i="26"/>
  <c r="T28" i="26"/>
  <c r="W28" i="26"/>
  <c r="V28" i="26"/>
  <c r="Z28" i="26"/>
  <c r="X28" i="26"/>
  <c r="Y28" i="26"/>
  <c r="AD18" i="26"/>
  <c r="AC27" i="26"/>
  <c r="AB28" i="26"/>
  <c r="P31" i="26"/>
  <c r="R31" i="26"/>
  <c r="S31" i="26"/>
  <c r="T31" i="26"/>
  <c r="U31" i="26"/>
  <c r="Q31" i="26"/>
  <c r="V31" i="26"/>
  <c r="X31" i="26"/>
  <c r="Y31" i="26"/>
  <c r="Z31" i="26"/>
  <c r="W31" i="26"/>
  <c r="AE27" i="26"/>
  <c r="AC28" i="26"/>
  <c r="AB29" i="26"/>
  <c r="AG67" i="26"/>
  <c r="AG66" i="26"/>
  <c r="AG65" i="26"/>
  <c r="AG64" i="26"/>
  <c r="AG63" i="26"/>
  <c r="AG62" i="26"/>
  <c r="AG61" i="26"/>
  <c r="AG60" i="26"/>
  <c r="AG59" i="26"/>
  <c r="AG58" i="26"/>
  <c r="AF66" i="26"/>
  <c r="AF62" i="26"/>
  <c r="AF61" i="26"/>
  <c r="AF65" i="26"/>
  <c r="AF63" i="26"/>
  <c r="AF64" i="26"/>
  <c r="AF60" i="26"/>
  <c r="AF59" i="26"/>
  <c r="AF58" i="26"/>
  <c r="AF67" i="26"/>
  <c r="AI67" i="26"/>
  <c r="AI66" i="26"/>
  <c r="AI65" i="26"/>
  <c r="AI64" i="26"/>
  <c r="AI63" i="26"/>
  <c r="AI62" i="26"/>
  <c r="AI61" i="26"/>
  <c r="AI60" i="26"/>
  <c r="AI59" i="26"/>
  <c r="AI58" i="26"/>
  <c r="AJ67" i="26"/>
  <c r="AJ66" i="26"/>
  <c r="AJ65" i="26"/>
  <c r="AJ64" i="26"/>
  <c r="AJ62" i="26"/>
  <c r="AJ63" i="26"/>
  <c r="AJ59" i="26"/>
  <c r="AJ58" i="26"/>
  <c r="AJ60" i="26"/>
  <c r="AJ61" i="26"/>
  <c r="AH67" i="26"/>
  <c r="AH66" i="26"/>
  <c r="AH65" i="26"/>
  <c r="AH64" i="26"/>
  <c r="AH63" i="26"/>
  <c r="AH62" i="26"/>
  <c r="AH61" i="26"/>
  <c r="AH60" i="26"/>
  <c r="AH59" i="26"/>
  <c r="AH58" i="26"/>
  <c r="AF55" i="26"/>
  <c r="AF54" i="26"/>
  <c r="AF53" i="26"/>
  <c r="AF52" i="26"/>
  <c r="AF51" i="26"/>
  <c r="AF50" i="26"/>
  <c r="AF49" i="26"/>
  <c r="AF48" i="26"/>
  <c r="AF46" i="26"/>
  <c r="AF47" i="26"/>
  <c r="AG55" i="26"/>
  <c r="AG54" i="26"/>
  <c r="AG53" i="26"/>
  <c r="AG52" i="26"/>
  <c r="AG51" i="26"/>
  <c r="AG50" i="26"/>
  <c r="AG49" i="26"/>
  <c r="AG48" i="26"/>
  <c r="AG47" i="26"/>
  <c r="AG46" i="26"/>
  <c r="AJ55" i="26"/>
  <c r="AJ54" i="26"/>
  <c r="AJ53" i="26"/>
  <c r="AJ52" i="26"/>
  <c r="AJ51" i="26"/>
  <c r="AJ50" i="26"/>
  <c r="AJ49" i="26"/>
  <c r="AJ48" i="26"/>
  <c r="AJ47" i="26"/>
  <c r="AJ46" i="26"/>
  <c r="AI55" i="26"/>
  <c r="AI54" i="26"/>
  <c r="AI53" i="26"/>
  <c r="AI52" i="26"/>
  <c r="AI48" i="26"/>
  <c r="AI46" i="26"/>
  <c r="AI49" i="26"/>
  <c r="AI47" i="26"/>
  <c r="AI50" i="26"/>
  <c r="AI51" i="26"/>
  <c r="AH54" i="26"/>
  <c r="AH48" i="26"/>
  <c r="AH46" i="26"/>
  <c r="AH50" i="26"/>
  <c r="AH47" i="26"/>
  <c r="AH53" i="26"/>
  <c r="AH49" i="26"/>
  <c r="AH52" i="26"/>
  <c r="AH55" i="26"/>
  <c r="AH51" i="26"/>
  <c r="AH43" i="26"/>
  <c r="AH42" i="26"/>
  <c r="AH41" i="26"/>
  <c r="AH40" i="26"/>
  <c r="AH39" i="26"/>
  <c r="AH38" i="26"/>
  <c r="AH37" i="26"/>
  <c r="AF38" i="26"/>
  <c r="AF39" i="26"/>
  <c r="AF42" i="26"/>
  <c r="AF41" i="26"/>
  <c r="AF40" i="26"/>
  <c r="AF37" i="26"/>
  <c r="AF43" i="26"/>
  <c r="AJ43" i="26"/>
  <c r="AJ42" i="26"/>
  <c r="AJ41" i="26"/>
  <c r="AJ40" i="26"/>
  <c r="AJ39" i="26"/>
  <c r="AJ38" i="26"/>
  <c r="AJ37" i="26"/>
  <c r="AI43" i="26"/>
  <c r="AI42" i="26"/>
  <c r="AI41" i="26"/>
  <c r="AI40" i="26"/>
  <c r="AI39" i="26"/>
  <c r="AI38" i="26"/>
  <c r="AI37" i="26"/>
  <c r="AG43" i="26"/>
  <c r="AG42" i="26"/>
  <c r="AG41" i="26"/>
  <c r="AG39" i="26"/>
  <c r="AG40" i="26"/>
  <c r="AG37" i="26"/>
  <c r="AG38" i="26"/>
  <c r="AH30" i="26"/>
  <c r="AH29" i="26"/>
  <c r="AH28" i="26"/>
  <c r="AH31" i="26"/>
  <c r="AH27" i="26"/>
  <c r="AJ31" i="26"/>
  <c r="AJ30" i="26"/>
  <c r="AJ29" i="26"/>
  <c r="AJ28" i="26"/>
  <c r="AJ27" i="26"/>
  <c r="AF31" i="26"/>
  <c r="AF30" i="26"/>
  <c r="AF29" i="26"/>
  <c r="AF28" i="26"/>
  <c r="AF27" i="26"/>
  <c r="AI31" i="26"/>
  <c r="AI30" i="26"/>
  <c r="AI29" i="26"/>
  <c r="AI28" i="26"/>
  <c r="AI27" i="26"/>
  <c r="AG31" i="26"/>
  <c r="AG30" i="26"/>
  <c r="AG29" i="26"/>
  <c r="AG28" i="26"/>
  <c r="AG27" i="26"/>
  <c r="AD17" i="26"/>
  <c r="AE17" i="26"/>
  <c r="S17" i="26"/>
  <c r="T17" i="26"/>
  <c r="X17" i="26"/>
  <c r="Y17" i="26"/>
  <c r="S19" i="26"/>
  <c r="T19" i="26"/>
  <c r="X19" i="26"/>
  <c r="Y19" i="26"/>
  <c r="AA18" i="26"/>
  <c r="S18" i="26"/>
  <c r="T18" i="26"/>
  <c r="X18" i="26"/>
  <c r="Y18" i="26"/>
  <c r="AC19" i="26"/>
  <c r="AI19" i="26"/>
  <c r="AI18" i="26"/>
  <c r="AI17" i="26"/>
  <c r="AH19" i="26"/>
  <c r="AH18" i="26"/>
  <c r="AH17" i="26"/>
  <c r="AA17" i="26"/>
  <c r="AE18" i="26"/>
  <c r="P19" i="26"/>
  <c r="Q19" i="26"/>
  <c r="R19" i="26"/>
  <c r="U19" i="26"/>
  <c r="Z19" i="26"/>
  <c r="V19" i="26"/>
  <c r="W19" i="26"/>
  <c r="P18" i="26"/>
  <c r="Q18" i="26"/>
  <c r="U18" i="26"/>
  <c r="R18" i="26"/>
  <c r="W18" i="26"/>
  <c r="V18" i="26"/>
  <c r="Z18" i="26"/>
  <c r="AE19" i="26"/>
  <c r="AA19" i="26"/>
  <c r="P17" i="26"/>
  <c r="Q17" i="26"/>
  <c r="U17" i="26"/>
  <c r="R17" i="26"/>
  <c r="W17" i="26"/>
  <c r="Z17" i="26"/>
  <c r="V17" i="26"/>
  <c r="AB17" i="26"/>
  <c r="AB19" i="26"/>
  <c r="AB18" i="26"/>
  <c r="AJ17" i="26"/>
  <c r="AJ19" i="26"/>
  <c r="AJ18" i="26"/>
  <c r="AF19" i="26"/>
  <c r="AF18" i="26"/>
  <c r="AF17" i="26"/>
  <c r="AG19" i="26"/>
  <c r="AG18" i="26"/>
  <c r="AG17" i="26"/>
  <c r="AD68" i="26"/>
  <c r="AA68" i="26"/>
  <c r="AE68" i="26"/>
  <c r="AB68" i="26"/>
  <c r="AC68" i="26"/>
  <c r="AC56" i="26"/>
  <c r="AD56" i="26"/>
  <c r="AB56" i="26"/>
  <c r="AA56" i="26"/>
  <c r="AE56" i="26"/>
  <c r="AA44" i="26"/>
  <c r="AB44" i="26"/>
  <c r="AE44" i="26"/>
  <c r="AD44" i="26"/>
  <c r="AC44" i="26"/>
  <c r="AJ4" i="26"/>
  <c r="AO6" i="26"/>
  <c r="AN6" i="26"/>
  <c r="AL6" i="26"/>
  <c r="AK6" i="26"/>
  <c r="AM6" i="26"/>
  <c r="CE81" i="1"/>
  <c r="AX71" i="1"/>
  <c r="AU56" i="1"/>
  <c r="AR56" i="1"/>
  <c r="AO56" i="1"/>
  <c r="AL56" i="1"/>
  <c r="AI56" i="1"/>
  <c r="AF56" i="1"/>
  <c r="BA32" i="1"/>
  <c r="BD32" i="1"/>
  <c r="BG32" i="1"/>
  <c r="BJ32" i="1"/>
  <c r="BM32" i="1"/>
  <c r="BP32" i="1"/>
  <c r="CB31" i="1"/>
  <c r="BY32" i="1"/>
  <c r="BV32" i="1"/>
  <c r="BS32" i="1"/>
  <c r="T16" i="26"/>
  <c r="AB16" i="26"/>
  <c r="W16" i="26"/>
  <c r="AH36" i="26"/>
  <c r="AF16" i="26"/>
  <c r="AJ16" i="26"/>
  <c r="S16" i="26"/>
  <c r="V16" i="26"/>
  <c r="AA16" i="26"/>
  <c r="AI36" i="26"/>
  <c r="AJ35" i="26"/>
  <c r="AH35" i="26"/>
  <c r="AI16" i="26"/>
  <c r="Z16" i="26"/>
  <c r="AG36" i="26"/>
  <c r="AD16" i="26"/>
  <c r="AG16" i="26"/>
  <c r="P16" i="26"/>
  <c r="AG35" i="26"/>
  <c r="AJ36" i="26"/>
  <c r="AE16" i="26"/>
  <c r="Q16" i="26"/>
  <c r="X16" i="26"/>
  <c r="AF35" i="26"/>
  <c r="R16" i="26"/>
  <c r="AI35" i="26"/>
  <c r="AH16" i="26"/>
  <c r="U16" i="26"/>
  <c r="AF36" i="26"/>
  <c r="Y16" i="26"/>
  <c r="Y25" i="26"/>
  <c r="AJ11" i="26"/>
  <c r="AJ15" i="26"/>
  <c r="S25" i="26"/>
  <c r="AG10" i="26"/>
  <c r="AF34" i="26"/>
  <c r="AF25" i="26"/>
  <c r="AJ12" i="26"/>
  <c r="AF26" i="26"/>
  <c r="AG25" i="26"/>
  <c r="AG12" i="26"/>
  <c r="U24" i="26"/>
  <c r="AJ26" i="26"/>
  <c r="S14" i="26"/>
  <c r="P26" i="26"/>
  <c r="AI13" i="26"/>
  <c r="AG14" i="26"/>
  <c r="Z24" i="26"/>
  <c r="T24" i="26"/>
  <c r="AH25" i="26"/>
  <c r="AJ34" i="26"/>
  <c r="AH34" i="26"/>
  <c r="AD26" i="26"/>
  <c r="AG34" i="26"/>
  <c r="AE24" i="26"/>
  <c r="AG22" i="26"/>
  <c r="X25" i="26"/>
  <c r="AB24" i="26"/>
  <c r="U23" i="26"/>
  <c r="AJ23" i="26"/>
  <c r="W25" i="26"/>
  <c r="AG15" i="26"/>
  <c r="AI12" i="26"/>
  <c r="Z25" i="26"/>
  <c r="AF11" i="26"/>
  <c r="AG23" i="26"/>
  <c r="V26" i="26"/>
  <c r="AH23" i="26"/>
  <c r="AI11" i="26"/>
  <c r="R24" i="26"/>
  <c r="V24" i="26"/>
  <c r="AI26" i="26"/>
  <c r="AH14" i="26"/>
  <c r="AF24" i="26"/>
  <c r="AI14" i="26"/>
  <c r="AG13" i="26"/>
  <c r="AF13" i="26"/>
  <c r="AC26" i="26"/>
  <c r="AE14" i="26"/>
  <c r="V14" i="26"/>
  <c r="R14" i="26"/>
  <c r="AI25" i="26"/>
  <c r="AF10" i="26"/>
  <c r="AD25" i="26"/>
  <c r="AC14" i="26"/>
  <c r="AF15" i="26"/>
  <c r="T26" i="26"/>
  <c r="P25" i="26"/>
  <c r="AG24" i="26"/>
  <c r="AI34" i="26"/>
  <c r="AC24" i="26"/>
  <c r="W24" i="26"/>
  <c r="X26" i="26"/>
  <c r="AB14" i="26"/>
  <c r="AJ25" i="26"/>
  <c r="AI10" i="26"/>
  <c r="U14" i="26"/>
  <c r="AH10" i="26"/>
  <c r="AG11" i="26"/>
  <c r="AH15" i="26"/>
  <c r="AH12" i="26"/>
  <c r="AH11" i="26"/>
  <c r="P14" i="26"/>
  <c r="AE25" i="26"/>
  <c r="U25" i="26"/>
  <c r="AG26" i="26"/>
  <c r="Q26" i="26"/>
  <c r="AH22" i="26"/>
  <c r="AD14" i="26"/>
  <c r="AH26" i="26"/>
  <c r="AF12" i="26"/>
  <c r="AI24" i="26"/>
  <c r="X14" i="26"/>
  <c r="AI22" i="26"/>
  <c r="U26" i="26"/>
  <c r="AF22" i="26"/>
  <c r="P24" i="26"/>
  <c r="AA24" i="26"/>
  <c r="X24" i="26"/>
  <c r="AJ24" i="26"/>
  <c r="AF23" i="26"/>
  <c r="S26" i="26"/>
  <c r="Q25" i="26"/>
  <c r="AJ13" i="26"/>
  <c r="AH24" i="26"/>
  <c r="V25" i="26"/>
  <c r="R25" i="26"/>
  <c r="W26" i="26"/>
  <c r="AI15" i="26"/>
  <c r="AJ22" i="26"/>
  <c r="AC25" i="26"/>
  <c r="AA14" i="26"/>
  <c r="AJ14" i="26"/>
  <c r="T14" i="26"/>
  <c r="Y26" i="26"/>
  <c r="AJ10" i="26"/>
  <c r="Z14" i="26"/>
  <c r="R26" i="26"/>
  <c r="AH13" i="26"/>
  <c r="AF14" i="26"/>
  <c r="AI23" i="26"/>
  <c r="AB26" i="26"/>
  <c r="T25" i="26"/>
  <c r="AE26" i="26"/>
  <c r="Y23" i="26"/>
  <c r="Z26" i="26"/>
  <c r="Q14" i="26"/>
  <c r="AA25" i="26"/>
  <c r="Y14" i="26"/>
  <c r="AO67" i="26" l="1"/>
  <c r="AO66" i="26"/>
  <c r="AO65" i="26"/>
  <c r="AO64" i="26"/>
  <c r="AO63" i="26"/>
  <c r="AO62" i="26"/>
  <c r="AO61" i="26"/>
  <c r="AO60" i="26"/>
  <c r="AO58" i="26"/>
  <c r="AO59" i="26"/>
  <c r="AM67" i="26"/>
  <c r="AM66" i="26"/>
  <c r="AM65" i="26"/>
  <c r="AM64" i="26"/>
  <c r="AM63" i="26"/>
  <c r="AM62" i="26"/>
  <c r="AM61" i="26"/>
  <c r="AM60" i="26"/>
  <c r="AM58" i="26"/>
  <c r="AM59" i="26"/>
  <c r="AK67" i="26"/>
  <c r="AK66" i="26"/>
  <c r="AK65" i="26"/>
  <c r="AK64" i="26"/>
  <c r="AK63" i="26"/>
  <c r="AK62" i="26"/>
  <c r="AK61" i="26"/>
  <c r="AK60" i="26"/>
  <c r="AK59" i="26"/>
  <c r="AK58" i="26"/>
  <c r="AL67" i="26"/>
  <c r="AL66" i="26"/>
  <c r="AL65" i="26"/>
  <c r="AL64" i="26"/>
  <c r="AL59" i="26"/>
  <c r="AL58" i="26"/>
  <c r="AL63" i="26"/>
  <c r="AL61" i="26"/>
  <c r="AL60" i="26"/>
  <c r="AL62" i="26"/>
  <c r="AN66" i="26"/>
  <c r="AN63" i="26"/>
  <c r="AN65" i="26"/>
  <c r="AN60" i="26"/>
  <c r="AN64" i="26"/>
  <c r="AN61" i="26"/>
  <c r="AN67" i="26"/>
  <c r="AN62" i="26"/>
  <c r="AN59" i="26"/>
  <c r="AN58" i="26"/>
  <c r="AM55" i="26"/>
  <c r="AM54" i="26"/>
  <c r="AM53" i="26"/>
  <c r="AM52" i="26"/>
  <c r="AM49" i="26"/>
  <c r="AM51" i="26"/>
  <c r="AM47" i="26"/>
  <c r="AM46" i="26"/>
  <c r="AM50" i="26"/>
  <c r="AM48" i="26"/>
  <c r="AL55" i="26"/>
  <c r="AL54" i="26"/>
  <c r="AL53" i="26"/>
  <c r="AL52" i="26"/>
  <c r="AL51" i="26"/>
  <c r="AL50" i="26"/>
  <c r="AL49" i="26"/>
  <c r="AL48" i="26"/>
  <c r="AL47" i="26"/>
  <c r="AL46" i="26"/>
  <c r="AN55" i="26"/>
  <c r="AN54" i="26"/>
  <c r="AN53" i="26"/>
  <c r="AN52" i="26"/>
  <c r="AN51" i="26"/>
  <c r="AN50" i="26"/>
  <c r="AN49" i="26"/>
  <c r="AN48" i="26"/>
  <c r="AN47" i="26"/>
  <c r="AN46" i="26"/>
  <c r="AK55" i="26"/>
  <c r="AK54" i="26"/>
  <c r="AK53" i="26"/>
  <c r="AK52" i="26"/>
  <c r="AK51" i="26"/>
  <c r="AK50" i="26"/>
  <c r="AK49" i="26"/>
  <c r="AK48" i="26"/>
  <c r="AK47" i="26"/>
  <c r="AK46" i="26"/>
  <c r="AO55" i="26"/>
  <c r="AO54" i="26"/>
  <c r="AO53" i="26"/>
  <c r="AO52" i="26"/>
  <c r="AO51" i="26"/>
  <c r="AO50" i="26"/>
  <c r="AO49" i="26"/>
  <c r="AO48" i="26"/>
  <c r="AO47" i="26"/>
  <c r="AO46" i="26"/>
  <c r="AO43" i="26"/>
  <c r="AO42" i="26"/>
  <c r="AO41" i="26"/>
  <c r="AO40" i="26"/>
  <c r="AO37" i="26"/>
  <c r="AO38" i="26"/>
  <c r="AO39" i="26"/>
  <c r="AM43" i="26"/>
  <c r="AM42" i="26"/>
  <c r="AM41" i="26"/>
  <c r="AM40" i="26"/>
  <c r="AM39" i="26"/>
  <c r="AM38" i="26"/>
  <c r="AM37" i="26"/>
  <c r="AK43" i="26"/>
  <c r="AK42" i="26"/>
  <c r="AK41" i="26"/>
  <c r="AK39" i="26"/>
  <c r="AK40" i="26"/>
  <c r="AK37" i="26"/>
  <c r="AK38" i="26"/>
  <c r="AL43" i="26"/>
  <c r="AL42" i="26"/>
  <c r="AL41" i="26"/>
  <c r="AL40" i="26"/>
  <c r="AL39" i="26"/>
  <c r="AL38" i="26"/>
  <c r="AL37" i="26"/>
  <c r="AN42" i="26"/>
  <c r="AN40" i="26"/>
  <c r="AN41" i="26"/>
  <c r="AN37" i="26"/>
  <c r="AN38" i="26"/>
  <c r="AN43" i="26"/>
  <c r="AN39" i="26"/>
  <c r="AM31" i="26"/>
  <c r="AM30" i="26"/>
  <c r="AM29" i="26"/>
  <c r="AM28" i="26"/>
  <c r="AM27" i="26"/>
  <c r="AO31" i="26"/>
  <c r="AO30" i="26"/>
  <c r="AO29" i="26"/>
  <c r="AO28" i="26"/>
  <c r="AO27" i="26"/>
  <c r="AK31" i="26"/>
  <c r="AK30" i="26"/>
  <c r="AK29" i="26"/>
  <c r="AK28" i="26"/>
  <c r="AK27" i="26"/>
  <c r="AL31" i="26"/>
  <c r="AL30" i="26"/>
  <c r="AL29" i="26"/>
  <c r="AL28" i="26"/>
  <c r="AL27" i="26"/>
  <c r="AN31" i="26"/>
  <c r="AN30" i="26"/>
  <c r="AN29" i="26"/>
  <c r="AN28" i="26"/>
  <c r="AN27" i="26"/>
  <c r="AN19" i="26"/>
  <c r="AN18" i="26"/>
  <c r="AN17" i="26"/>
  <c r="AM19" i="26"/>
  <c r="AM18" i="26"/>
  <c r="AM17" i="26"/>
  <c r="AO17" i="26"/>
  <c r="AO19" i="26"/>
  <c r="AO18" i="26"/>
  <c r="AK19" i="26"/>
  <c r="AK18" i="26"/>
  <c r="AK17" i="26"/>
  <c r="AL19" i="26"/>
  <c r="AL18" i="26"/>
  <c r="AL17" i="26"/>
  <c r="R32" i="26"/>
  <c r="U32" i="26"/>
  <c r="W32" i="26"/>
  <c r="X32" i="26"/>
  <c r="Y32" i="26"/>
  <c r="P32" i="26"/>
  <c r="V32" i="26"/>
  <c r="Q32" i="26"/>
  <c r="AF32" i="26"/>
  <c r="AH32" i="26"/>
  <c r="AJ32" i="26"/>
  <c r="S32" i="26"/>
  <c r="T32" i="26"/>
  <c r="AB32" i="26"/>
  <c r="AC32" i="26"/>
  <c r="Z32" i="26"/>
  <c r="AA32" i="26"/>
  <c r="AD20" i="26"/>
  <c r="AD32" i="26"/>
  <c r="AI32" i="26"/>
  <c r="AC20" i="26"/>
  <c r="AE20" i="26"/>
  <c r="AE32" i="26"/>
  <c r="AA20" i="26"/>
  <c r="AH20" i="26"/>
  <c r="AI20" i="26"/>
  <c r="AB20" i="26"/>
  <c r="Z20" i="26"/>
  <c r="AF68" i="26"/>
  <c r="AI68" i="26"/>
  <c r="AG68" i="26"/>
  <c r="AJ68" i="26"/>
  <c r="AH68" i="26"/>
  <c r="AG56" i="26"/>
  <c r="AI56" i="26"/>
  <c r="AF56" i="26"/>
  <c r="AJ56" i="26"/>
  <c r="AH56" i="26"/>
  <c r="AG44" i="26"/>
  <c r="AI44" i="26"/>
  <c r="AF44" i="26"/>
  <c r="AH44" i="26"/>
  <c r="AJ44" i="26"/>
  <c r="AO4" i="26"/>
  <c r="AR6" i="26"/>
  <c r="AJ20" i="26"/>
  <c r="AG32" i="26"/>
  <c r="AG20" i="26"/>
  <c r="AF20" i="26"/>
  <c r="AP6" i="26"/>
  <c r="AQ6" i="26"/>
  <c r="AS6" i="26"/>
  <c r="AT6" i="26"/>
  <c r="W20" i="26"/>
  <c r="V20" i="26"/>
  <c r="Y20" i="26"/>
  <c r="U20" i="26"/>
  <c r="X20" i="26"/>
  <c r="AH15" i="3"/>
  <c r="AK16" i="26"/>
  <c r="AO36" i="26"/>
  <c r="AL36" i="26"/>
  <c r="AL35" i="26"/>
  <c r="AK36" i="26"/>
  <c r="AN36" i="26"/>
  <c r="AN35" i="26"/>
  <c r="AN16" i="26"/>
  <c r="AM35" i="26"/>
  <c r="AO16" i="26"/>
  <c r="AK35" i="26"/>
  <c r="AM16" i="26"/>
  <c r="AL16" i="26"/>
  <c r="AM36" i="26"/>
  <c r="AO35" i="26"/>
  <c r="AL34" i="26"/>
  <c r="AL15" i="26"/>
  <c r="AL26" i="26"/>
  <c r="AL22" i="26"/>
  <c r="AO13" i="26"/>
  <c r="AN34" i="26"/>
  <c r="AM34" i="26"/>
  <c r="AN25" i="26"/>
  <c r="AN11" i="26"/>
  <c r="AO25" i="26"/>
  <c r="AN13" i="26"/>
  <c r="AO10" i="26"/>
  <c r="AN23" i="26"/>
  <c r="AM24" i="26"/>
  <c r="AL10" i="26"/>
  <c r="AN26" i="26"/>
  <c r="AN14" i="26"/>
  <c r="AL13" i="26"/>
  <c r="AK25" i="26"/>
  <c r="AO22" i="26"/>
  <c r="AL23" i="26"/>
  <c r="AM22" i="26"/>
  <c r="AL14" i="26"/>
  <c r="AK15" i="26"/>
  <c r="AM14" i="26"/>
  <c r="AO12" i="26"/>
  <c r="AK23" i="26"/>
  <c r="AK14" i="26"/>
  <c r="AN15" i="26"/>
  <c r="AN22" i="26"/>
  <c r="AO14" i="26"/>
  <c r="AM23" i="26"/>
  <c r="AO11" i="26"/>
  <c r="AK11" i="26"/>
  <c r="AM10" i="26"/>
  <c r="AM15" i="26"/>
  <c r="AL11" i="26"/>
  <c r="AO15" i="26"/>
  <c r="AK22" i="26"/>
  <c r="AM12" i="26"/>
  <c r="AK26" i="26"/>
  <c r="AK24" i="26"/>
  <c r="AN10" i="26"/>
  <c r="AK34" i="26"/>
  <c r="AL25" i="26"/>
  <c r="AO24" i="26"/>
  <c r="AM11" i="26"/>
  <c r="AM25" i="26"/>
  <c r="AL12" i="26"/>
  <c r="AK12" i="26"/>
  <c r="AM26" i="26"/>
  <c r="AN24" i="26"/>
  <c r="AO26" i="26"/>
  <c r="AK10" i="26"/>
  <c r="AL24" i="26"/>
  <c r="AM13" i="26"/>
  <c r="AO23" i="26"/>
  <c r="AO34" i="26"/>
  <c r="AK13" i="26"/>
  <c r="AN12" i="26"/>
  <c r="AP67" i="26" l="1"/>
  <c r="AP66" i="26"/>
  <c r="AP65" i="26"/>
  <c r="AP64" i="26"/>
  <c r="AP63" i="26"/>
  <c r="AP62" i="26"/>
  <c r="AP61" i="26"/>
  <c r="AP60" i="26"/>
  <c r="AP59" i="26"/>
  <c r="AP58" i="26"/>
  <c r="AT67" i="26"/>
  <c r="AT66" i="26"/>
  <c r="AT65" i="26"/>
  <c r="AT64" i="26"/>
  <c r="AT60" i="26"/>
  <c r="AT59" i="26"/>
  <c r="AT58" i="26"/>
  <c r="AT61" i="26"/>
  <c r="AT62" i="26"/>
  <c r="AT63" i="26"/>
  <c r="AR67" i="26"/>
  <c r="AR66" i="26"/>
  <c r="AR65" i="26"/>
  <c r="AR64" i="26"/>
  <c r="AR62" i="26"/>
  <c r="AR60" i="26"/>
  <c r="AR59" i="26"/>
  <c r="AR58" i="26"/>
  <c r="AR61" i="26"/>
  <c r="AR63" i="26"/>
  <c r="AQ67" i="26"/>
  <c r="AQ66" i="26"/>
  <c r="AQ65" i="26"/>
  <c r="AQ64" i="26"/>
  <c r="AQ63" i="26"/>
  <c r="AQ62" i="26"/>
  <c r="AQ61" i="26"/>
  <c r="AQ60" i="26"/>
  <c r="AQ59" i="26"/>
  <c r="AQ58" i="26"/>
  <c r="AS67" i="26"/>
  <c r="AS66" i="26"/>
  <c r="AS65" i="26"/>
  <c r="AS64" i="26"/>
  <c r="AS63" i="26"/>
  <c r="AS62" i="26"/>
  <c r="AS61" i="26"/>
  <c r="AS60" i="26"/>
  <c r="AS59" i="26"/>
  <c r="AS58" i="26"/>
  <c r="AP51" i="26"/>
  <c r="AP53" i="26"/>
  <c r="AP50" i="26"/>
  <c r="AP47" i="26"/>
  <c r="AP46" i="26"/>
  <c r="AP49" i="26"/>
  <c r="AP52" i="26"/>
  <c r="AP55" i="26"/>
  <c r="AP48" i="26"/>
  <c r="AP54" i="26"/>
  <c r="AS55" i="26"/>
  <c r="AS54" i="26"/>
  <c r="AS53" i="26"/>
  <c r="AS52" i="26"/>
  <c r="AS51" i="26"/>
  <c r="AS50" i="26"/>
  <c r="AS49" i="26"/>
  <c r="AS48" i="26"/>
  <c r="AS46" i="26"/>
  <c r="AS47" i="26"/>
  <c r="AT55" i="26"/>
  <c r="AT54" i="26"/>
  <c r="AT53" i="26"/>
  <c r="AT52" i="26"/>
  <c r="AT51" i="26"/>
  <c r="AT50" i="26"/>
  <c r="AT49" i="26"/>
  <c r="AT48" i="26"/>
  <c r="AT47" i="26"/>
  <c r="AT46" i="26"/>
  <c r="AR55" i="26"/>
  <c r="AR54" i="26"/>
  <c r="AR53" i="26"/>
  <c r="AR52" i="26"/>
  <c r="AR51" i="26"/>
  <c r="AR50" i="26"/>
  <c r="AR49" i="26"/>
  <c r="AR48" i="26"/>
  <c r="AR47" i="26"/>
  <c r="AR46" i="26"/>
  <c r="AQ55" i="26"/>
  <c r="AQ54" i="26"/>
  <c r="AQ53" i="26"/>
  <c r="AQ52" i="26"/>
  <c r="AQ50" i="26"/>
  <c r="AQ47" i="26"/>
  <c r="AQ51" i="26"/>
  <c r="AQ46" i="26"/>
  <c r="AQ48" i="26"/>
  <c r="AQ49" i="26"/>
  <c r="AP43" i="26"/>
  <c r="AP42" i="26"/>
  <c r="AP41" i="26"/>
  <c r="AP40" i="26"/>
  <c r="AP39" i="26"/>
  <c r="AP38" i="26"/>
  <c r="AP37" i="26"/>
  <c r="AS43" i="26"/>
  <c r="AS42" i="26"/>
  <c r="AS41" i="26"/>
  <c r="AS37" i="26"/>
  <c r="AS38" i="26"/>
  <c r="AS39" i="26"/>
  <c r="AS40" i="26"/>
  <c r="AQ43" i="26"/>
  <c r="AQ42" i="26"/>
  <c r="AQ41" i="26"/>
  <c r="AQ40" i="26"/>
  <c r="AQ39" i="26"/>
  <c r="AQ38" i="26"/>
  <c r="AQ37" i="26"/>
  <c r="AT43" i="26"/>
  <c r="AT42" i="26"/>
  <c r="AT41" i="26"/>
  <c r="AT40" i="26"/>
  <c r="AT39" i="26"/>
  <c r="AT38" i="26"/>
  <c r="AT37" i="26"/>
  <c r="AR43" i="26"/>
  <c r="AR42" i="26"/>
  <c r="AR41" i="26"/>
  <c r="AR40" i="26"/>
  <c r="AR39" i="26"/>
  <c r="AR38" i="26"/>
  <c r="AR37" i="26"/>
  <c r="AP29" i="26"/>
  <c r="AP28" i="26"/>
  <c r="AP31" i="26"/>
  <c r="AP27" i="26"/>
  <c r="AP30" i="26"/>
  <c r="AQ31" i="26"/>
  <c r="AQ30" i="26"/>
  <c r="AQ29" i="26"/>
  <c r="AQ28" i="26"/>
  <c r="AQ27" i="26"/>
  <c r="AT31" i="26"/>
  <c r="AT30" i="26"/>
  <c r="AT29" i="26"/>
  <c r="AT28" i="26"/>
  <c r="AT27" i="26"/>
  <c r="AR31" i="26"/>
  <c r="AR30" i="26"/>
  <c r="AR29" i="26"/>
  <c r="AR28" i="26"/>
  <c r="AR27" i="26"/>
  <c r="AS31" i="26"/>
  <c r="AS30" i="26"/>
  <c r="AS29" i="26"/>
  <c r="AS28" i="26"/>
  <c r="AS27" i="26"/>
  <c r="AR19" i="26"/>
  <c r="AR18" i="26"/>
  <c r="AR17" i="26"/>
  <c r="AS19" i="26"/>
  <c r="AS18" i="26"/>
  <c r="AS17" i="26"/>
  <c r="AT17" i="26"/>
  <c r="AT19" i="26"/>
  <c r="AT18" i="26"/>
  <c r="AQ19" i="26"/>
  <c r="AQ18" i="26"/>
  <c r="AQ17" i="26"/>
  <c r="AP19" i="26"/>
  <c r="AP18" i="26"/>
  <c r="AP17" i="26"/>
  <c r="AN32" i="26"/>
  <c r="AK32" i="26"/>
  <c r="AM20" i="26"/>
  <c r="AN20" i="26"/>
  <c r="AL68" i="26"/>
  <c r="AK68" i="26"/>
  <c r="AN68" i="26"/>
  <c r="AM68" i="26"/>
  <c r="AO68" i="26"/>
  <c r="AK56" i="26"/>
  <c r="AM56" i="26"/>
  <c r="AL56" i="26"/>
  <c r="AN56" i="26"/>
  <c r="AO56" i="26"/>
  <c r="AO44" i="26"/>
  <c r="AN44" i="26"/>
  <c r="AL44" i="26"/>
  <c r="AM44" i="26"/>
  <c r="AK44" i="26"/>
  <c r="AT4" i="26"/>
  <c r="AV6" i="26"/>
  <c r="AO20" i="26"/>
  <c r="AL20" i="26"/>
  <c r="AK20" i="26"/>
  <c r="AW6" i="26"/>
  <c r="AU6" i="26"/>
  <c r="AX6" i="26"/>
  <c r="AM32" i="26"/>
  <c r="AO32" i="26"/>
  <c r="AL32" i="26"/>
  <c r="AY6" i="26"/>
  <c r="P20" i="26"/>
  <c r="R20" i="26"/>
  <c r="S20" i="26"/>
  <c r="Q20" i="26"/>
  <c r="T20" i="26"/>
  <c r="FP25" i="3"/>
  <c r="BO22" i="3"/>
  <c r="AE79" i="3"/>
  <c r="AB19" i="3"/>
  <c r="Y19" i="3"/>
  <c r="V19" i="3"/>
  <c r="S19" i="3"/>
  <c r="AQ16" i="26"/>
  <c r="AT16" i="26"/>
  <c r="AQ35" i="26"/>
  <c r="AT36" i="26"/>
  <c r="AP35" i="26"/>
  <c r="AQ36" i="26"/>
  <c r="AS35" i="26"/>
  <c r="AT35" i="26"/>
  <c r="AP16" i="26"/>
  <c r="AS36" i="26"/>
  <c r="AS16" i="26"/>
  <c r="AR36" i="26"/>
  <c r="AR35" i="26"/>
  <c r="AP36" i="26"/>
  <c r="AR16" i="26"/>
  <c r="AT34" i="26"/>
  <c r="AP23" i="26"/>
  <c r="AS24" i="26"/>
  <c r="AQ34" i="26"/>
  <c r="AR22" i="26"/>
  <c r="AT25" i="26"/>
  <c r="AR25" i="26"/>
  <c r="AT26" i="26"/>
  <c r="AP10" i="26"/>
  <c r="AQ10" i="26"/>
  <c r="AS11" i="26"/>
  <c r="AP15" i="26"/>
  <c r="AP11" i="26"/>
  <c r="AT22" i="26"/>
  <c r="AQ25" i="26"/>
  <c r="AT10" i="26"/>
  <c r="AT24" i="26"/>
  <c r="AP26" i="26"/>
  <c r="AS22" i="26"/>
  <c r="AT15" i="26"/>
  <c r="AR14" i="26"/>
  <c r="AS12" i="26"/>
  <c r="AQ24" i="26"/>
  <c r="AT14" i="26"/>
  <c r="AR10" i="26"/>
  <c r="AP14" i="26"/>
  <c r="AR23" i="26"/>
  <c r="AR12" i="26"/>
  <c r="AT12" i="26"/>
  <c r="AP22" i="26"/>
  <c r="AS14" i="26"/>
  <c r="AT13" i="26"/>
  <c r="AQ15" i="26"/>
  <c r="AP12" i="26"/>
  <c r="AS26" i="26"/>
  <c r="AQ11" i="26"/>
  <c r="AR34" i="26"/>
  <c r="AQ23" i="26"/>
  <c r="AQ13" i="26"/>
  <c r="AQ26" i="26"/>
  <c r="AQ22" i="26"/>
  <c r="AT11" i="26"/>
  <c r="AQ14" i="26"/>
  <c r="AR11" i="26"/>
  <c r="AS10" i="26"/>
  <c r="AP24" i="26"/>
  <c r="AS15" i="26"/>
  <c r="AQ12" i="26"/>
  <c r="AS34" i="26"/>
  <c r="AR13" i="26"/>
  <c r="AR26" i="26"/>
  <c r="AP34" i="26"/>
  <c r="AS23" i="26"/>
  <c r="AP25" i="26"/>
  <c r="AS13" i="26"/>
  <c r="AR15" i="26"/>
  <c r="AR24" i="26"/>
  <c r="AS25" i="26"/>
  <c r="AP13" i="26"/>
  <c r="AT23" i="26"/>
  <c r="AX67" i="26" l="1"/>
  <c r="AX66" i="26"/>
  <c r="AX65" i="26"/>
  <c r="AX64" i="26"/>
  <c r="AX63" i="26"/>
  <c r="AX62" i="26"/>
  <c r="AX61" i="26"/>
  <c r="AX60" i="26"/>
  <c r="AX59" i="26"/>
  <c r="AX58" i="26"/>
  <c r="AU67" i="26"/>
  <c r="AU66" i="26"/>
  <c r="AU65" i="26"/>
  <c r="AU64" i="26"/>
  <c r="AU63" i="26"/>
  <c r="AU62" i="26"/>
  <c r="AU61" i="26"/>
  <c r="AU60" i="26"/>
  <c r="AU59" i="26"/>
  <c r="AU58" i="26"/>
  <c r="AW67" i="26"/>
  <c r="AW66" i="26"/>
  <c r="AW65" i="26"/>
  <c r="AW64" i="26"/>
  <c r="AW63" i="26"/>
  <c r="AW62" i="26"/>
  <c r="AW61" i="26"/>
  <c r="AW60" i="26"/>
  <c r="AW59" i="26"/>
  <c r="AW58" i="26"/>
  <c r="AY67" i="26"/>
  <c r="AY66" i="26"/>
  <c r="AY65" i="26"/>
  <c r="AY64" i="26"/>
  <c r="AY63" i="26"/>
  <c r="AY62" i="26"/>
  <c r="AY61" i="26"/>
  <c r="AY60" i="26"/>
  <c r="AY59" i="26"/>
  <c r="AY58" i="26"/>
  <c r="AV65" i="26"/>
  <c r="AV61" i="26"/>
  <c r="AV64" i="26"/>
  <c r="AV62" i="26"/>
  <c r="AV60" i="26"/>
  <c r="AV67" i="26"/>
  <c r="AV63" i="26"/>
  <c r="AV59" i="26"/>
  <c r="AV58" i="26"/>
  <c r="AV66" i="26"/>
  <c r="AW55" i="26"/>
  <c r="AW54" i="26"/>
  <c r="AW53" i="26"/>
  <c r="AW52" i="26"/>
  <c r="AW51" i="26"/>
  <c r="AW50" i="26"/>
  <c r="AW49" i="26"/>
  <c r="AW48" i="26"/>
  <c r="AW47" i="26"/>
  <c r="AW46" i="26"/>
  <c r="AY55" i="26"/>
  <c r="AY54" i="26"/>
  <c r="AY53" i="26"/>
  <c r="AY52" i="26"/>
  <c r="AY47" i="26"/>
  <c r="AY51" i="26"/>
  <c r="AY48" i="26"/>
  <c r="AY46" i="26"/>
  <c r="AY49" i="26"/>
  <c r="AY50" i="26"/>
  <c r="AU55" i="26"/>
  <c r="AU54" i="26"/>
  <c r="AU53" i="26"/>
  <c r="AU52" i="26"/>
  <c r="AU48" i="26"/>
  <c r="AU51" i="26"/>
  <c r="AU50" i="26"/>
  <c r="AU49" i="26"/>
  <c r="AU47" i="26"/>
  <c r="AU46" i="26"/>
  <c r="AV55" i="26"/>
  <c r="AV54" i="26"/>
  <c r="AV53" i="26"/>
  <c r="AV52" i="26"/>
  <c r="AV51" i="26"/>
  <c r="AV50" i="26"/>
  <c r="AV49" i="26"/>
  <c r="AV48" i="26"/>
  <c r="AV47" i="26"/>
  <c r="AV46" i="26"/>
  <c r="AX53" i="26"/>
  <c r="AX51" i="26"/>
  <c r="AX47" i="26"/>
  <c r="AX55" i="26"/>
  <c r="AX52" i="26"/>
  <c r="AX48" i="26"/>
  <c r="AX49" i="26"/>
  <c r="AX46" i="26"/>
  <c r="AX54" i="26"/>
  <c r="AX50" i="26"/>
  <c r="AU43" i="26"/>
  <c r="AU42" i="26"/>
  <c r="AU41" i="26"/>
  <c r="AU40" i="26"/>
  <c r="AU39" i="26"/>
  <c r="AU38" i="26"/>
  <c r="AU37" i="26"/>
  <c r="AX43" i="26"/>
  <c r="AX42" i="26"/>
  <c r="AX41" i="26"/>
  <c r="AX40" i="26"/>
  <c r="AX39" i="26"/>
  <c r="AX38" i="26"/>
  <c r="AX37" i="26"/>
  <c r="AW43" i="26"/>
  <c r="AW42" i="26"/>
  <c r="AW41" i="26"/>
  <c r="AW38" i="26"/>
  <c r="AW39" i="26"/>
  <c r="AW40" i="26"/>
  <c r="AW37" i="26"/>
  <c r="AY43" i="26"/>
  <c r="AY42" i="26"/>
  <c r="AY41" i="26"/>
  <c r="AY40" i="26"/>
  <c r="AY39" i="26"/>
  <c r="AY38" i="26"/>
  <c r="AY37" i="26"/>
  <c r="AV37" i="26"/>
  <c r="AV41" i="26"/>
  <c r="AV38" i="26"/>
  <c r="AV39" i="26"/>
  <c r="AV43" i="26"/>
  <c r="AV40" i="26"/>
  <c r="AV42" i="26"/>
  <c r="AU31" i="26"/>
  <c r="AU30" i="26"/>
  <c r="AU29" i="26"/>
  <c r="AU28" i="26"/>
  <c r="AU27" i="26"/>
  <c r="AX29" i="26"/>
  <c r="AX31" i="26"/>
  <c r="AX27" i="26"/>
  <c r="AX28" i="26"/>
  <c r="AX30" i="26"/>
  <c r="AW31" i="26"/>
  <c r="AW30" i="26"/>
  <c r="AW29" i="26"/>
  <c r="AW28" i="26"/>
  <c r="AW27" i="26"/>
  <c r="AV31" i="26"/>
  <c r="AV30" i="26"/>
  <c r="AV29" i="26"/>
  <c r="AV28" i="26"/>
  <c r="AV27" i="26"/>
  <c r="AY31" i="26"/>
  <c r="AY30" i="26"/>
  <c r="AY29" i="26"/>
  <c r="AY28" i="26"/>
  <c r="AY27" i="26"/>
  <c r="AW19" i="26"/>
  <c r="AW18" i="26"/>
  <c r="AW17" i="26"/>
  <c r="AX18" i="26"/>
  <c r="AX17" i="26"/>
  <c r="AX19" i="26"/>
  <c r="AY17" i="26"/>
  <c r="AY19" i="26"/>
  <c r="AY18" i="26"/>
  <c r="AU19" i="26"/>
  <c r="AU18" i="26"/>
  <c r="AU17" i="26"/>
  <c r="AV19" i="26"/>
  <c r="AV18" i="26"/>
  <c r="AV17" i="26"/>
  <c r="AS32" i="26"/>
  <c r="AP32" i="26"/>
  <c r="AR32" i="26"/>
  <c r="AR20" i="26"/>
  <c r="AS20" i="26"/>
  <c r="AT68" i="26"/>
  <c r="AQ68" i="26"/>
  <c r="AR68" i="26"/>
  <c r="AS68" i="26"/>
  <c r="AP68" i="26"/>
  <c r="AR56" i="26"/>
  <c r="AT56" i="26"/>
  <c r="AQ56" i="26"/>
  <c r="AP56" i="26"/>
  <c r="AS56" i="26"/>
  <c r="AS44" i="26"/>
  <c r="AR44" i="26"/>
  <c r="AQ44" i="26"/>
  <c r="AT44" i="26"/>
  <c r="AP44" i="26"/>
  <c r="AY4" i="26"/>
  <c r="AZ6" i="26"/>
  <c r="AT20" i="26"/>
  <c r="AQ32" i="26"/>
  <c r="AQ20" i="26"/>
  <c r="AP20" i="26"/>
  <c r="BA6" i="26"/>
  <c r="AT32" i="26"/>
  <c r="BB6" i="26"/>
  <c r="BC6" i="26"/>
  <c r="BD6" i="26"/>
  <c r="H7" i="1"/>
  <c r="H11" i="1"/>
  <c r="H13" i="1"/>
  <c r="H14" i="1"/>
  <c r="H10" i="1"/>
  <c r="H12" i="1"/>
  <c r="H9" i="1"/>
  <c r="H2" i="1"/>
  <c r="H22" i="1"/>
  <c r="H35" i="1"/>
  <c r="H67" i="1"/>
  <c r="H68" i="1"/>
  <c r="H69" i="1"/>
  <c r="H66" i="1"/>
  <c r="H74" i="1"/>
  <c r="H75" i="1"/>
  <c r="H73" i="1"/>
  <c r="H71" i="1"/>
  <c r="H70" i="1"/>
  <c r="H72" i="1"/>
  <c r="H39" i="1"/>
  <c r="H41" i="1"/>
  <c r="H40" i="1"/>
  <c r="H42" i="1"/>
  <c r="H58" i="1"/>
  <c r="H57" i="1"/>
  <c r="H59" i="1"/>
  <c r="H77" i="1"/>
  <c r="H76" i="1"/>
  <c r="H29" i="1"/>
  <c r="H18" i="1"/>
  <c r="H17" i="1"/>
  <c r="H16" i="1"/>
  <c r="H3" i="1"/>
  <c r="H5" i="1"/>
  <c r="H4" i="1"/>
  <c r="H8" i="1"/>
  <c r="H15" i="1"/>
  <c r="H21" i="1"/>
  <c r="H19" i="1"/>
  <c r="H20" i="1"/>
  <c r="H23" i="1"/>
  <c r="H25" i="1"/>
  <c r="H24" i="1"/>
  <c r="H27" i="1"/>
  <c r="H28" i="1"/>
  <c r="H36" i="1"/>
  <c r="H38" i="1"/>
  <c r="H37" i="1"/>
  <c r="H54" i="1"/>
  <c r="H55" i="1"/>
  <c r="H56" i="1"/>
  <c r="H62" i="1"/>
  <c r="H61" i="1"/>
  <c r="H60" i="1"/>
  <c r="H26" i="1"/>
  <c r="H30" i="1"/>
  <c r="H31" i="1"/>
  <c r="H33" i="1"/>
  <c r="H32" i="1"/>
  <c r="H34" i="1"/>
  <c r="H47" i="1"/>
  <c r="H46" i="1"/>
  <c r="H49" i="1"/>
  <c r="H48" i="1"/>
  <c r="H52" i="1"/>
  <c r="H53" i="1"/>
  <c r="H51" i="1"/>
  <c r="H65" i="1"/>
  <c r="H63" i="1"/>
  <c r="H64" i="1"/>
  <c r="H45" i="1"/>
  <c r="H44" i="1"/>
  <c r="H43" i="1"/>
  <c r="H50" i="1"/>
  <c r="H78" i="1"/>
  <c r="H79" i="1"/>
  <c r="H80" i="1"/>
  <c r="H81" i="1"/>
  <c r="H82" i="1"/>
  <c r="H83" i="1"/>
  <c r="H84" i="1"/>
  <c r="H86" i="1"/>
  <c r="H85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6" i="1"/>
  <c r="H105" i="1"/>
  <c r="H107" i="1"/>
  <c r="H108" i="1"/>
  <c r="H110" i="1"/>
  <c r="H109" i="1"/>
  <c r="H111" i="1"/>
  <c r="H116" i="1"/>
  <c r="H114" i="1"/>
  <c r="H113" i="1"/>
  <c r="H115" i="1"/>
  <c r="H112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2" i="1"/>
  <c r="H131" i="1"/>
  <c r="H133" i="1"/>
  <c r="H134" i="1"/>
  <c r="H135" i="1"/>
  <c r="H136" i="1"/>
  <c r="H137" i="1"/>
  <c r="H138" i="1"/>
  <c r="H139" i="1"/>
  <c r="H140" i="1"/>
  <c r="H141" i="1"/>
  <c r="H142" i="1"/>
  <c r="H144" i="1"/>
  <c r="H143" i="1"/>
  <c r="H145" i="1"/>
  <c r="H146" i="1"/>
  <c r="H147" i="1"/>
  <c r="H148" i="1"/>
  <c r="H149" i="1"/>
  <c r="H150" i="1"/>
  <c r="H151" i="1"/>
  <c r="H152" i="1"/>
  <c r="H153" i="1"/>
  <c r="H155" i="1"/>
  <c r="H154" i="1"/>
  <c r="H156" i="1"/>
  <c r="H157" i="1"/>
  <c r="H158" i="1"/>
  <c r="H159" i="1"/>
  <c r="H160" i="1"/>
  <c r="H161" i="1"/>
  <c r="H162" i="1"/>
  <c r="H163" i="1"/>
  <c r="H164" i="1"/>
  <c r="H166" i="1"/>
  <c r="H165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8" i="1"/>
  <c r="H209" i="1"/>
  <c r="H207" i="1"/>
  <c r="H211" i="1"/>
  <c r="H210" i="1"/>
  <c r="H212" i="1"/>
  <c r="H213" i="1"/>
  <c r="H214" i="1"/>
  <c r="H215" i="1"/>
  <c r="H216" i="1"/>
  <c r="H217" i="1"/>
  <c r="H218" i="1"/>
  <c r="H219" i="1"/>
  <c r="H221" i="1"/>
  <c r="H220" i="1"/>
  <c r="H222" i="1"/>
  <c r="H223" i="1"/>
  <c r="H224" i="1"/>
  <c r="H225" i="1"/>
  <c r="H226" i="1"/>
  <c r="H227" i="1"/>
  <c r="H228" i="1"/>
  <c r="H230" i="1"/>
  <c r="H229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2" i="1"/>
  <c r="H251" i="1"/>
  <c r="H253" i="1"/>
  <c r="H258" i="1"/>
  <c r="H257" i="1"/>
  <c r="H256" i="1"/>
  <c r="H255" i="1"/>
  <c r="H254" i="1"/>
  <c r="H260" i="1"/>
  <c r="H261" i="1"/>
  <c r="H259" i="1"/>
  <c r="H263" i="1"/>
  <c r="H265" i="1"/>
  <c r="H262" i="1"/>
  <c r="H264" i="1"/>
  <c r="H267" i="1"/>
  <c r="H266" i="1"/>
  <c r="H268" i="1"/>
  <c r="H269" i="1"/>
  <c r="H270" i="1"/>
  <c r="H271" i="1"/>
  <c r="H272" i="1"/>
  <c r="H273" i="1"/>
  <c r="H274" i="1"/>
  <c r="H276" i="1"/>
  <c r="H275" i="1"/>
  <c r="H277" i="1"/>
  <c r="H278" i="1"/>
  <c r="H279" i="1"/>
  <c r="H280" i="1"/>
  <c r="H281" i="1"/>
  <c r="H283" i="1"/>
  <c r="H282" i="1"/>
  <c r="H284" i="1"/>
  <c r="H285" i="1"/>
  <c r="H286" i="1"/>
  <c r="H287" i="1"/>
  <c r="H289" i="1"/>
  <c r="H290" i="1"/>
  <c r="H288" i="1"/>
  <c r="H291" i="1"/>
  <c r="H292" i="1"/>
  <c r="H293" i="1"/>
  <c r="H294" i="1"/>
  <c r="H388" i="1"/>
  <c r="H387" i="1"/>
  <c r="H554" i="1"/>
  <c r="H553" i="1"/>
  <c r="H552" i="1"/>
  <c r="H650" i="1"/>
  <c r="H651" i="1"/>
  <c r="H653" i="1"/>
  <c r="H654" i="1"/>
  <c r="H358" i="1"/>
  <c r="H357" i="1"/>
  <c r="H355" i="1"/>
  <c r="H359" i="1"/>
  <c r="H356" i="1"/>
  <c r="H295" i="1"/>
  <c r="H631" i="1"/>
  <c r="H630" i="1"/>
  <c r="H632" i="1"/>
  <c r="H720" i="1"/>
  <c r="H716" i="1"/>
  <c r="H721" i="1"/>
  <c r="H718" i="1"/>
  <c r="H719" i="1"/>
  <c r="H717" i="1"/>
  <c r="H840" i="1"/>
  <c r="H842" i="1"/>
  <c r="H841" i="1"/>
  <c r="H296" i="1"/>
  <c r="H601" i="1"/>
  <c r="H603" i="1"/>
  <c r="H602" i="1"/>
  <c r="H629" i="1"/>
  <c r="H354" i="1"/>
  <c r="H353" i="1"/>
  <c r="H376" i="1"/>
  <c r="H297" i="1"/>
  <c r="H414" i="1"/>
  <c r="H491" i="1"/>
  <c r="H498" i="1"/>
  <c r="H497" i="1"/>
  <c r="H516" i="1"/>
  <c r="H517" i="1"/>
  <c r="H518" i="1"/>
  <c r="H519" i="1"/>
  <c r="H524" i="1"/>
  <c r="H523" i="1"/>
  <c r="H589" i="1"/>
  <c r="H590" i="1"/>
  <c r="H605" i="1"/>
  <c r="H606" i="1"/>
  <c r="H607" i="1"/>
  <c r="H604" i="1"/>
  <c r="H609" i="1"/>
  <c r="H612" i="1"/>
  <c r="H611" i="1"/>
  <c r="H613" i="1"/>
  <c r="H608" i="1"/>
  <c r="H610" i="1"/>
  <c r="H652" i="1"/>
  <c r="H681" i="1"/>
  <c r="H685" i="1"/>
  <c r="H682" i="1"/>
  <c r="H683" i="1"/>
  <c r="H684" i="1"/>
  <c r="H704" i="1"/>
  <c r="H703" i="1"/>
  <c r="H705" i="1"/>
  <c r="H739" i="1"/>
  <c r="H749" i="1"/>
  <c r="H746" i="1"/>
  <c r="H747" i="1"/>
  <c r="H748" i="1"/>
  <c r="H745" i="1"/>
  <c r="H756" i="1"/>
  <c r="H755" i="1"/>
  <c r="H761" i="1"/>
  <c r="H764" i="1"/>
  <c r="H762" i="1"/>
  <c r="H763" i="1"/>
  <c r="H760" i="1"/>
  <c r="H768" i="1"/>
  <c r="H767" i="1"/>
  <c r="H770" i="1"/>
  <c r="H780" i="1"/>
  <c r="H779" i="1"/>
  <c r="H777" i="1"/>
  <c r="H776" i="1"/>
  <c r="H778" i="1"/>
  <c r="H775" i="1"/>
  <c r="H784" i="1"/>
  <c r="H783" i="1"/>
  <c r="H782" i="1"/>
  <c r="H781" i="1"/>
  <c r="H786" i="1"/>
  <c r="H788" i="1"/>
  <c r="H785" i="1"/>
  <c r="H787" i="1"/>
  <c r="H790" i="1"/>
  <c r="H791" i="1"/>
  <c r="H792" i="1"/>
  <c r="H819" i="1"/>
  <c r="H848" i="1"/>
  <c r="H847" i="1"/>
  <c r="H850" i="1"/>
  <c r="H855" i="1"/>
  <c r="H488" i="1"/>
  <c r="H490" i="1"/>
  <c r="H619" i="1"/>
  <c r="H649" i="1"/>
  <c r="H658" i="1"/>
  <c r="H706" i="1"/>
  <c r="H759" i="1"/>
  <c r="H872" i="1"/>
  <c r="H874" i="1"/>
  <c r="H371" i="1"/>
  <c r="H369" i="1"/>
  <c r="H370" i="1"/>
  <c r="H372" i="1"/>
  <c r="H396" i="1"/>
  <c r="H298" i="1"/>
  <c r="H425" i="1"/>
  <c r="H426" i="1"/>
  <c r="H429" i="1"/>
  <c r="H424" i="1"/>
  <c r="H427" i="1"/>
  <c r="H428" i="1"/>
  <c r="H457" i="1"/>
  <c r="H456" i="1"/>
  <c r="H458" i="1"/>
  <c r="H459" i="1"/>
  <c r="H504" i="1"/>
  <c r="H526" i="1"/>
  <c r="H737" i="1"/>
  <c r="H834" i="1"/>
  <c r="H833" i="1"/>
  <c r="H397" i="1"/>
  <c r="H398" i="1"/>
  <c r="H299" i="1"/>
  <c r="H540" i="1"/>
  <c r="H659" i="1"/>
  <c r="H660" i="1"/>
  <c r="H678" i="1"/>
  <c r="H813" i="1"/>
  <c r="H300" i="1"/>
  <c r="H537" i="1"/>
  <c r="H301" i="1"/>
  <c r="H469" i="1"/>
  <c r="H470" i="1"/>
  <c r="H473" i="1"/>
  <c r="H471" i="1"/>
  <c r="H472" i="1"/>
  <c r="H474" i="1"/>
  <c r="H475" i="1"/>
  <c r="H476" i="1"/>
  <c r="H477" i="1"/>
  <c r="H478" i="1"/>
  <c r="H479" i="1"/>
  <c r="H480" i="1"/>
  <c r="H481" i="1"/>
  <c r="H482" i="1"/>
  <c r="H483" i="1"/>
  <c r="H484" i="1"/>
  <c r="H403" i="1"/>
  <c r="H404" i="1"/>
  <c r="H302" i="1"/>
  <c r="H506" i="1"/>
  <c r="H507" i="1"/>
  <c r="H505" i="1"/>
  <c r="H520" i="1"/>
  <c r="H542" i="1"/>
  <c r="H567" i="1"/>
  <c r="H565" i="1"/>
  <c r="H566" i="1"/>
  <c r="H569" i="1"/>
  <c r="H568" i="1"/>
  <c r="H564" i="1"/>
  <c r="H585" i="1"/>
  <c r="H584" i="1"/>
  <c r="H587" i="1"/>
  <c r="H586" i="1"/>
  <c r="H588" i="1"/>
  <c r="H634" i="1"/>
  <c r="H636" i="1"/>
  <c r="H635" i="1"/>
  <c r="H633" i="1"/>
  <c r="H697" i="1"/>
  <c r="H699" i="1"/>
  <c r="H698" i="1"/>
  <c r="H700" i="1"/>
  <c r="H707" i="1"/>
  <c r="H708" i="1"/>
  <c r="H728" i="1"/>
  <c r="H727" i="1"/>
  <c r="H825" i="1"/>
  <c r="H828" i="1"/>
  <c r="H830" i="1"/>
  <c r="H827" i="1"/>
  <c r="H831" i="1"/>
  <c r="H829" i="1"/>
  <c r="H826" i="1"/>
  <c r="H864" i="1"/>
  <c r="H522" i="1"/>
  <c r="H362" i="1"/>
  <c r="H363" i="1"/>
  <c r="H364" i="1"/>
  <c r="H368" i="1"/>
  <c r="H367" i="1"/>
  <c r="H365" i="1"/>
  <c r="H366" i="1"/>
  <c r="H303" i="1"/>
  <c r="H530" i="1"/>
  <c r="H536" i="1"/>
  <c r="H789" i="1"/>
  <c r="H793" i="1"/>
  <c r="H794" i="1"/>
  <c r="H543" i="1"/>
  <c r="H545" i="1"/>
  <c r="H544" i="1"/>
  <c r="H546" i="1"/>
  <c r="H389" i="1"/>
  <c r="H390" i="1"/>
  <c r="H304" i="1"/>
  <c r="H412" i="1"/>
  <c r="H413" i="1"/>
  <c r="H305" i="1"/>
  <c r="H570" i="1"/>
  <c r="H711" i="1"/>
  <c r="H754" i="1"/>
  <c r="H811" i="1"/>
  <c r="H817" i="1"/>
  <c r="H493" i="1"/>
  <c r="H509" i="1"/>
  <c r="H508" i="1"/>
  <c r="H306" i="1"/>
  <c r="H557" i="1"/>
  <c r="H556" i="1"/>
  <c r="H805" i="1"/>
  <c r="H806" i="1"/>
  <c r="H804" i="1"/>
  <c r="H405" i="1"/>
  <c r="H451" i="1"/>
  <c r="H450" i="1"/>
  <c r="H461" i="1"/>
  <c r="H460" i="1"/>
  <c r="H307" i="1"/>
  <c r="H693" i="1"/>
  <c r="H308" i="1"/>
  <c r="H701" i="1"/>
  <c r="H702" i="1"/>
  <c r="H839" i="1"/>
  <c r="H838" i="1"/>
  <c r="H867" i="1"/>
  <c r="H866" i="1"/>
  <c r="H865" i="1"/>
  <c r="H494" i="1"/>
  <c r="H559" i="1"/>
  <c r="H309" i="1"/>
  <c r="H599" i="1"/>
  <c r="H615" i="1"/>
  <c r="H614" i="1"/>
  <c r="H382" i="1"/>
  <c r="H583" i="1"/>
  <c r="H581" i="1"/>
  <c r="H582" i="1"/>
  <c r="H310" i="1"/>
  <c r="H661" i="1"/>
  <c r="H663" i="1"/>
  <c r="H662" i="1"/>
  <c r="H801" i="1"/>
  <c r="H800" i="1"/>
  <c r="H802" i="1"/>
  <c r="H538" i="1"/>
  <c r="H311" i="1"/>
  <c r="H377" i="1"/>
  <c r="H378" i="1"/>
  <c r="H379" i="1"/>
  <c r="H380" i="1"/>
  <c r="H312" i="1"/>
  <c r="H861" i="1"/>
  <c r="H860" i="1"/>
  <c r="H862" i="1"/>
  <c r="H393" i="1"/>
  <c r="H392" i="1"/>
  <c r="H395" i="1"/>
  <c r="H394" i="1"/>
  <c r="H391" i="1"/>
  <c r="H617" i="1"/>
  <c r="H616" i="1"/>
  <c r="H313" i="1"/>
  <c r="H814" i="1"/>
  <c r="H815" i="1"/>
  <c r="H812" i="1"/>
  <c r="H873" i="1"/>
  <c r="H360" i="1"/>
  <c r="H361" i="1"/>
  <c r="H462" i="1"/>
  <c r="H465" i="1"/>
  <c r="H463" i="1"/>
  <c r="H464" i="1"/>
  <c r="H525" i="1"/>
  <c r="H531" i="1"/>
  <c r="H591" i="1"/>
  <c r="H593" i="1"/>
  <c r="H592" i="1"/>
  <c r="H314" i="1"/>
  <c r="H837" i="1"/>
  <c r="H835" i="1"/>
  <c r="H859" i="1"/>
  <c r="H500" i="1"/>
  <c r="H645" i="1"/>
  <c r="H643" i="1"/>
  <c r="H647" i="1"/>
  <c r="H642" i="1"/>
  <c r="H646" i="1"/>
  <c r="H644" i="1"/>
  <c r="H315" i="1"/>
  <c r="H752" i="1"/>
  <c r="H750" i="1"/>
  <c r="H561" i="1"/>
  <c r="H562" i="1"/>
  <c r="H563" i="1"/>
  <c r="H316" i="1"/>
  <c r="H664" i="1"/>
  <c r="H555" i="1"/>
  <c r="H571" i="1"/>
  <c r="H573" i="1"/>
  <c r="H572" i="1"/>
  <c r="H317" i="1"/>
  <c r="H816" i="1"/>
  <c r="H386" i="1"/>
  <c r="H318" i="1"/>
  <c r="H600" i="1"/>
  <c r="H319" i="1"/>
  <c r="H694" i="1"/>
  <c r="H696" i="1"/>
  <c r="H695" i="1"/>
  <c r="H692" i="1"/>
  <c r="H381" i="1"/>
  <c r="H402" i="1"/>
  <c r="H466" i="1"/>
  <c r="H489" i="1"/>
  <c r="H515" i="1"/>
  <c r="H558" i="1"/>
  <c r="H623" i="1"/>
  <c r="H648" i="1"/>
  <c r="H679" i="1"/>
  <c r="H680" i="1"/>
  <c r="H724" i="1"/>
  <c r="H753" i="1"/>
  <c r="H799" i="1"/>
  <c r="H810" i="1"/>
  <c r="H541" i="1"/>
  <c r="H598" i="1"/>
  <c r="H597" i="1"/>
  <c r="H596" i="1"/>
  <c r="H320" i="1"/>
  <c r="H741" i="1"/>
  <c r="H740" i="1"/>
  <c r="H622" i="1"/>
  <c r="H621" i="1"/>
  <c r="H321" i="1"/>
  <c r="H468" i="1"/>
  <c r="H539" i="1"/>
  <c r="H322" i="1"/>
  <c r="H668" i="1"/>
  <c r="H671" i="1"/>
  <c r="H709" i="1"/>
  <c r="H818" i="1"/>
  <c r="H348" i="1"/>
  <c r="H349" i="1"/>
  <c r="H595" i="1"/>
  <c r="H323" i="1"/>
  <c r="H400" i="1"/>
  <c r="H401" i="1"/>
  <c r="H324" i="1"/>
  <c r="H669" i="1"/>
  <c r="H665" i="1"/>
  <c r="H667" i="1"/>
  <c r="H670" i="1"/>
  <c r="H666" i="1"/>
  <c r="H751" i="1"/>
  <c r="H820" i="1"/>
  <c r="H832" i="1"/>
  <c r="H409" i="1"/>
  <c r="H410" i="1"/>
  <c r="H467" i="1"/>
  <c r="H501" i="1"/>
  <c r="H503" i="1"/>
  <c r="H502" i="1"/>
  <c r="H529" i="1"/>
  <c r="H528" i="1"/>
  <c r="H325" i="1"/>
  <c r="H738" i="1"/>
  <c r="H870" i="1"/>
  <c r="H871" i="1"/>
  <c r="H499" i="1"/>
  <c r="H326" i="1"/>
  <c r="H345" i="1"/>
  <c r="H346" i="1"/>
  <c r="H347" i="1"/>
  <c r="H416" i="1"/>
  <c r="H417" i="1"/>
  <c r="H415" i="1"/>
  <c r="H420" i="1"/>
  <c r="H421" i="1"/>
  <c r="H422" i="1"/>
  <c r="H423" i="1"/>
  <c r="H438" i="1"/>
  <c r="H434" i="1"/>
  <c r="H437" i="1"/>
  <c r="H439" i="1"/>
  <c r="H435" i="1"/>
  <c r="H436" i="1"/>
  <c r="H454" i="1"/>
  <c r="H453" i="1"/>
  <c r="H452" i="1"/>
  <c r="H455" i="1"/>
  <c r="H327" i="1"/>
  <c r="H836" i="1"/>
  <c r="H328" i="1"/>
  <c r="H691" i="1"/>
  <c r="H688" i="1"/>
  <c r="H690" i="1"/>
  <c r="H689" i="1"/>
  <c r="H687" i="1"/>
  <c r="H844" i="1"/>
  <c r="H843" i="1"/>
  <c r="H845" i="1"/>
  <c r="H492" i="1"/>
  <c r="H329" i="1"/>
  <c r="H730" i="1"/>
  <c r="H766" i="1"/>
  <c r="H765" i="1"/>
  <c r="H849" i="1"/>
  <c r="H350" i="1"/>
  <c r="H351" i="1"/>
  <c r="H533" i="1"/>
  <c r="H330" i="1"/>
  <c r="H713" i="1"/>
  <c r="H715" i="1"/>
  <c r="H712" i="1"/>
  <c r="H714" i="1"/>
  <c r="H722" i="1"/>
  <c r="H723" i="1"/>
  <c r="H735" i="1"/>
  <c r="H733" i="1"/>
  <c r="H734" i="1"/>
  <c r="H331" i="1"/>
  <c r="H407" i="1"/>
  <c r="H406" i="1"/>
  <c r="H408" i="1"/>
  <c r="H431" i="1"/>
  <c r="H430" i="1"/>
  <c r="H433" i="1"/>
  <c r="H432" i="1"/>
  <c r="H535" i="1"/>
  <c r="H332" i="1"/>
  <c r="H803" i="1"/>
  <c r="H333" i="1"/>
  <c r="H411" i="1"/>
  <c r="H419" i="1"/>
  <c r="H418" i="1"/>
  <c r="H578" i="1"/>
  <c r="H579" i="1"/>
  <c r="H580" i="1"/>
  <c r="H627" i="1"/>
  <c r="H628" i="1"/>
  <c r="H655" i="1"/>
  <c r="H656" i="1"/>
  <c r="H657" i="1"/>
  <c r="H334" i="1"/>
  <c r="H343" i="1"/>
  <c r="H344" i="1"/>
  <c r="H352" i="1"/>
  <c r="H375" i="1"/>
  <c r="H374" i="1"/>
  <c r="H373" i="1"/>
  <c r="H383" i="1"/>
  <c r="H385" i="1"/>
  <c r="H384" i="1"/>
  <c r="H399" i="1"/>
  <c r="H440" i="1"/>
  <c r="H441" i="1"/>
  <c r="H442" i="1"/>
  <c r="H443" i="1"/>
  <c r="H446" i="1"/>
  <c r="H445" i="1"/>
  <c r="H444" i="1"/>
  <c r="H447" i="1"/>
  <c r="H449" i="1"/>
  <c r="H448" i="1"/>
  <c r="H487" i="1"/>
  <c r="H485" i="1"/>
  <c r="H486" i="1"/>
  <c r="H514" i="1"/>
  <c r="H512" i="1"/>
  <c r="H513" i="1"/>
  <c r="H510" i="1"/>
  <c r="H511" i="1"/>
  <c r="H521" i="1"/>
  <c r="H550" i="1"/>
  <c r="H551" i="1"/>
  <c r="H549" i="1"/>
  <c r="H548" i="1"/>
  <c r="H547" i="1"/>
  <c r="H575" i="1"/>
  <c r="H576" i="1"/>
  <c r="H577" i="1"/>
  <c r="H574" i="1"/>
  <c r="H594" i="1"/>
  <c r="H618" i="1"/>
  <c r="H625" i="1"/>
  <c r="H626" i="1"/>
  <c r="H624" i="1"/>
  <c r="H637" i="1"/>
  <c r="H638" i="1"/>
  <c r="H686" i="1"/>
  <c r="H710" i="1"/>
  <c r="H725" i="1"/>
  <c r="H726" i="1"/>
  <c r="H757" i="1"/>
  <c r="H758" i="1"/>
  <c r="H774" i="1"/>
  <c r="H771" i="1"/>
  <c r="H773" i="1"/>
  <c r="H772" i="1"/>
  <c r="H335" i="1"/>
  <c r="H846" i="1"/>
  <c r="H858" i="1"/>
  <c r="H857" i="1"/>
  <c r="H856" i="1"/>
  <c r="H868" i="1"/>
  <c r="H869" i="1"/>
  <c r="H736" i="1"/>
  <c r="H769" i="1"/>
  <c r="H336" i="1"/>
  <c r="H532" i="1"/>
  <c r="H337" i="1"/>
  <c r="H674" i="1"/>
  <c r="H673" i="1"/>
  <c r="H672" i="1"/>
  <c r="H675" i="1"/>
  <c r="H677" i="1"/>
  <c r="H676" i="1"/>
  <c r="H744" i="1"/>
  <c r="H743" i="1"/>
  <c r="H742" i="1"/>
  <c r="H338" i="1"/>
  <c r="H854" i="1"/>
  <c r="H852" i="1"/>
  <c r="H851" i="1"/>
  <c r="H853" i="1"/>
  <c r="H496" i="1"/>
  <c r="H495" i="1"/>
  <c r="H729" i="1"/>
  <c r="H732" i="1"/>
  <c r="H731" i="1"/>
  <c r="H795" i="1"/>
  <c r="H798" i="1"/>
  <c r="H796" i="1"/>
  <c r="H797" i="1"/>
  <c r="H808" i="1"/>
  <c r="H809" i="1"/>
  <c r="H807" i="1"/>
  <c r="H824" i="1"/>
  <c r="H822" i="1"/>
  <c r="H823" i="1"/>
  <c r="H821" i="1"/>
  <c r="H339" i="1"/>
  <c r="H863" i="1"/>
  <c r="H560" i="1"/>
  <c r="H340" i="1"/>
  <c r="H527" i="1"/>
  <c r="H620" i="1"/>
  <c r="H639" i="1"/>
  <c r="H640" i="1"/>
  <c r="H641" i="1"/>
  <c r="H341" i="1"/>
  <c r="H534" i="1"/>
  <c r="H342" i="1"/>
  <c r="H6" i="1"/>
  <c r="J7" i="1"/>
  <c r="J11" i="1"/>
  <c r="J13" i="1"/>
  <c r="J14" i="1"/>
  <c r="J10" i="1"/>
  <c r="J12" i="1"/>
  <c r="J9" i="1"/>
  <c r="J2" i="1"/>
  <c r="J22" i="1"/>
  <c r="J35" i="1"/>
  <c r="J67" i="1"/>
  <c r="J68" i="1"/>
  <c r="J69" i="1"/>
  <c r="J66" i="1"/>
  <c r="J74" i="1"/>
  <c r="J75" i="1"/>
  <c r="J73" i="1"/>
  <c r="J71" i="1"/>
  <c r="J70" i="1"/>
  <c r="J72" i="1"/>
  <c r="J39" i="1"/>
  <c r="J41" i="1"/>
  <c r="J40" i="1"/>
  <c r="J42" i="1"/>
  <c r="J58" i="1"/>
  <c r="J57" i="1"/>
  <c r="J59" i="1"/>
  <c r="J77" i="1"/>
  <c r="J76" i="1"/>
  <c r="J29" i="1"/>
  <c r="J18" i="1"/>
  <c r="J17" i="1"/>
  <c r="J16" i="1"/>
  <c r="J3" i="1"/>
  <c r="J5" i="1"/>
  <c r="J4" i="1"/>
  <c r="J8" i="1"/>
  <c r="J15" i="1"/>
  <c r="J21" i="1"/>
  <c r="J19" i="1"/>
  <c r="J20" i="1"/>
  <c r="J23" i="1"/>
  <c r="J25" i="1"/>
  <c r="J24" i="1"/>
  <c r="J27" i="1"/>
  <c r="J28" i="1"/>
  <c r="J36" i="1"/>
  <c r="J38" i="1"/>
  <c r="J37" i="1"/>
  <c r="J54" i="1"/>
  <c r="J55" i="1"/>
  <c r="J56" i="1"/>
  <c r="J62" i="1"/>
  <c r="J61" i="1"/>
  <c r="J60" i="1"/>
  <c r="J26" i="1"/>
  <c r="J30" i="1"/>
  <c r="J31" i="1"/>
  <c r="J33" i="1"/>
  <c r="J32" i="1"/>
  <c r="J34" i="1"/>
  <c r="J47" i="1"/>
  <c r="J46" i="1"/>
  <c r="J49" i="1"/>
  <c r="J48" i="1"/>
  <c r="J52" i="1"/>
  <c r="J53" i="1"/>
  <c r="J51" i="1"/>
  <c r="J65" i="1"/>
  <c r="J63" i="1"/>
  <c r="J64" i="1"/>
  <c r="J45" i="1"/>
  <c r="J44" i="1"/>
  <c r="J43" i="1"/>
  <c r="J50" i="1"/>
  <c r="J78" i="1"/>
  <c r="J79" i="1"/>
  <c r="J80" i="1"/>
  <c r="J81" i="1"/>
  <c r="J82" i="1"/>
  <c r="J83" i="1"/>
  <c r="J84" i="1"/>
  <c r="J86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5" i="1"/>
  <c r="J107" i="1"/>
  <c r="J108" i="1"/>
  <c r="J110" i="1"/>
  <c r="J109" i="1"/>
  <c r="J111" i="1"/>
  <c r="J116" i="1"/>
  <c r="J114" i="1"/>
  <c r="J113" i="1"/>
  <c r="J115" i="1"/>
  <c r="J112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1" i="1"/>
  <c r="J133" i="1"/>
  <c r="J134" i="1"/>
  <c r="J135" i="1"/>
  <c r="J136" i="1"/>
  <c r="J137" i="1"/>
  <c r="J138" i="1"/>
  <c r="J139" i="1"/>
  <c r="J140" i="1"/>
  <c r="J141" i="1"/>
  <c r="J142" i="1"/>
  <c r="J144" i="1"/>
  <c r="J143" i="1"/>
  <c r="J145" i="1"/>
  <c r="J146" i="1"/>
  <c r="J147" i="1"/>
  <c r="J148" i="1"/>
  <c r="J149" i="1"/>
  <c r="J150" i="1"/>
  <c r="J151" i="1"/>
  <c r="J152" i="1"/>
  <c r="J153" i="1"/>
  <c r="J155" i="1"/>
  <c r="J154" i="1"/>
  <c r="J156" i="1"/>
  <c r="J157" i="1"/>
  <c r="J158" i="1"/>
  <c r="J159" i="1"/>
  <c r="J160" i="1"/>
  <c r="J161" i="1"/>
  <c r="J162" i="1"/>
  <c r="J163" i="1"/>
  <c r="J164" i="1"/>
  <c r="J166" i="1"/>
  <c r="J165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8" i="1"/>
  <c r="J209" i="1"/>
  <c r="J207" i="1"/>
  <c r="J211" i="1"/>
  <c r="J210" i="1"/>
  <c r="J212" i="1"/>
  <c r="J213" i="1"/>
  <c r="J214" i="1"/>
  <c r="J215" i="1"/>
  <c r="J216" i="1"/>
  <c r="J217" i="1"/>
  <c r="J218" i="1"/>
  <c r="J219" i="1"/>
  <c r="J221" i="1"/>
  <c r="J220" i="1"/>
  <c r="J222" i="1"/>
  <c r="J223" i="1"/>
  <c r="J224" i="1"/>
  <c r="J225" i="1"/>
  <c r="J226" i="1"/>
  <c r="J227" i="1"/>
  <c r="J228" i="1"/>
  <c r="J230" i="1"/>
  <c r="J229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2" i="1"/>
  <c r="J251" i="1"/>
  <c r="J253" i="1"/>
  <c r="J258" i="1"/>
  <c r="J257" i="1"/>
  <c r="J256" i="1"/>
  <c r="J255" i="1"/>
  <c r="J254" i="1"/>
  <c r="J260" i="1"/>
  <c r="J261" i="1"/>
  <c r="J259" i="1"/>
  <c r="J263" i="1"/>
  <c r="J265" i="1"/>
  <c r="J262" i="1"/>
  <c r="J264" i="1"/>
  <c r="J267" i="1"/>
  <c r="J266" i="1"/>
  <c r="J268" i="1"/>
  <c r="J269" i="1"/>
  <c r="J270" i="1"/>
  <c r="J271" i="1"/>
  <c r="J272" i="1"/>
  <c r="J273" i="1"/>
  <c r="J274" i="1"/>
  <c r="J276" i="1"/>
  <c r="J275" i="1"/>
  <c r="J277" i="1"/>
  <c r="J278" i="1"/>
  <c r="J279" i="1"/>
  <c r="J280" i="1"/>
  <c r="J281" i="1"/>
  <c r="J283" i="1"/>
  <c r="J282" i="1"/>
  <c r="J284" i="1"/>
  <c r="J285" i="1"/>
  <c r="J286" i="1"/>
  <c r="J287" i="1"/>
  <c r="J289" i="1"/>
  <c r="J290" i="1"/>
  <c r="J288" i="1"/>
  <c r="J291" i="1"/>
  <c r="J292" i="1"/>
  <c r="J293" i="1"/>
  <c r="J301" i="1"/>
  <c r="J522" i="1"/>
  <c r="J622" i="1"/>
  <c r="J621" i="1"/>
  <c r="J321" i="1"/>
  <c r="J468" i="1"/>
  <c r="J539" i="1"/>
  <c r="J322" i="1"/>
  <c r="J668" i="1"/>
  <c r="J671" i="1"/>
  <c r="J709" i="1"/>
  <c r="J818" i="1"/>
  <c r="J348" i="1"/>
  <c r="J349" i="1"/>
  <c r="J595" i="1"/>
  <c r="J323" i="1"/>
  <c r="J400" i="1"/>
  <c r="J401" i="1"/>
  <c r="J324" i="1"/>
  <c r="J669" i="1"/>
  <c r="J665" i="1"/>
  <c r="J667" i="1"/>
  <c r="J670" i="1"/>
  <c r="J666" i="1"/>
  <c r="J751" i="1"/>
  <c r="J820" i="1"/>
  <c r="J832" i="1"/>
  <c r="J409" i="1"/>
  <c r="J410" i="1"/>
  <c r="J467" i="1"/>
  <c r="J501" i="1"/>
  <c r="J503" i="1"/>
  <c r="J502" i="1"/>
  <c r="J529" i="1"/>
  <c r="J528" i="1"/>
  <c r="J325" i="1"/>
  <c r="J738" i="1"/>
  <c r="J870" i="1"/>
  <c r="J871" i="1"/>
  <c r="J499" i="1"/>
  <c r="J326" i="1"/>
  <c r="J735" i="1"/>
  <c r="J733" i="1"/>
  <c r="J734" i="1"/>
  <c r="J331" i="1"/>
  <c r="J407" i="1"/>
  <c r="J406" i="1"/>
  <c r="J408" i="1"/>
  <c r="J431" i="1"/>
  <c r="J430" i="1"/>
  <c r="J433" i="1"/>
  <c r="J432" i="1"/>
  <c r="J535" i="1"/>
  <c r="J332" i="1"/>
  <c r="J803" i="1"/>
  <c r="J333" i="1"/>
  <c r="J411" i="1"/>
  <c r="J419" i="1"/>
  <c r="J418" i="1"/>
  <c r="J578" i="1"/>
  <c r="J579" i="1"/>
  <c r="J580" i="1"/>
  <c r="J627" i="1"/>
  <c r="J628" i="1"/>
  <c r="J655" i="1"/>
  <c r="J656" i="1"/>
  <c r="J657" i="1"/>
  <c r="J334" i="1"/>
  <c r="J343" i="1"/>
  <c r="J344" i="1"/>
  <c r="J352" i="1"/>
  <c r="J375" i="1"/>
  <c r="J374" i="1"/>
  <c r="J373" i="1"/>
  <c r="J383" i="1"/>
  <c r="J385" i="1"/>
  <c r="J384" i="1"/>
  <c r="J399" i="1"/>
  <c r="J440" i="1"/>
  <c r="J441" i="1"/>
  <c r="J442" i="1"/>
  <c r="J443" i="1"/>
  <c r="J446" i="1"/>
  <c r="J445" i="1"/>
  <c r="J444" i="1"/>
  <c r="J447" i="1"/>
  <c r="J449" i="1"/>
  <c r="J448" i="1"/>
  <c r="J487" i="1"/>
  <c r="J485" i="1"/>
  <c r="J486" i="1"/>
  <c r="J514" i="1"/>
  <c r="J512" i="1"/>
  <c r="J513" i="1"/>
  <c r="J510" i="1"/>
  <c r="J511" i="1"/>
  <c r="J521" i="1"/>
  <c r="J550" i="1"/>
  <c r="J551" i="1"/>
  <c r="J549" i="1"/>
  <c r="J548" i="1"/>
  <c r="J547" i="1"/>
  <c r="J575" i="1"/>
  <c r="J576" i="1"/>
  <c r="J577" i="1"/>
  <c r="J574" i="1"/>
  <c r="J594" i="1"/>
  <c r="J618" i="1"/>
  <c r="J625" i="1"/>
  <c r="J626" i="1"/>
  <c r="J624" i="1"/>
  <c r="J637" i="1"/>
  <c r="J638" i="1"/>
  <c r="J686" i="1"/>
  <c r="J710" i="1"/>
  <c r="J725" i="1"/>
  <c r="J726" i="1"/>
  <c r="J757" i="1"/>
  <c r="J758" i="1"/>
  <c r="J774" i="1"/>
  <c r="J771" i="1"/>
  <c r="J773" i="1"/>
  <c r="J772" i="1"/>
  <c r="J335" i="1"/>
  <c r="J846" i="1"/>
  <c r="J858" i="1"/>
  <c r="J857" i="1"/>
  <c r="J856" i="1"/>
  <c r="J868" i="1"/>
  <c r="J869" i="1"/>
  <c r="J736" i="1"/>
  <c r="J769" i="1"/>
  <c r="J336" i="1"/>
  <c r="J532" i="1"/>
  <c r="J337" i="1"/>
  <c r="J674" i="1"/>
  <c r="J673" i="1"/>
  <c r="J672" i="1"/>
  <c r="J675" i="1"/>
  <c r="J677" i="1"/>
  <c r="J676" i="1"/>
  <c r="J744" i="1"/>
  <c r="J743" i="1"/>
  <c r="J742" i="1"/>
  <c r="J338" i="1"/>
  <c r="J854" i="1"/>
  <c r="J852" i="1"/>
  <c r="J851" i="1"/>
  <c r="J853" i="1"/>
  <c r="J496" i="1"/>
  <c r="J495" i="1"/>
  <c r="J729" i="1"/>
  <c r="J732" i="1"/>
  <c r="J731" i="1"/>
  <c r="J795" i="1"/>
  <c r="J798" i="1"/>
  <c r="J796" i="1"/>
  <c r="J797" i="1"/>
  <c r="J808" i="1"/>
  <c r="J809" i="1"/>
  <c r="J807" i="1"/>
  <c r="J824" i="1"/>
  <c r="J822" i="1"/>
  <c r="J823" i="1"/>
  <c r="J821" i="1"/>
  <c r="J339" i="1"/>
  <c r="J863" i="1"/>
  <c r="J560" i="1"/>
  <c r="J340" i="1"/>
  <c r="J527" i="1"/>
  <c r="J620" i="1"/>
  <c r="J639" i="1"/>
  <c r="J640" i="1"/>
  <c r="J641" i="1"/>
  <c r="J341" i="1"/>
  <c r="J534" i="1"/>
  <c r="J342" i="1"/>
  <c r="J6" i="1"/>
  <c r="W70" i="1"/>
  <c r="J533" i="1" s="1"/>
  <c r="W69" i="1"/>
  <c r="J492" i="1" s="1"/>
  <c r="W66" i="1"/>
  <c r="J691" i="1" s="1"/>
  <c r="W65" i="1"/>
  <c r="J421" i="1" s="1"/>
  <c r="W54" i="1"/>
  <c r="J741" i="1" s="1"/>
  <c r="W51" i="1"/>
  <c r="J489" i="1" s="1"/>
  <c r="W50" i="1"/>
  <c r="J319" i="1" s="1"/>
  <c r="W49" i="1"/>
  <c r="J318" i="1" s="1"/>
  <c r="W48" i="1"/>
  <c r="J571" i="1" s="1"/>
  <c r="W47" i="1"/>
  <c r="J561" i="1" s="1"/>
  <c r="W46" i="1"/>
  <c r="J500" i="1" s="1"/>
  <c r="W45" i="1"/>
  <c r="J531" i="1" s="1"/>
  <c r="W42" i="1"/>
  <c r="J394" i="1" s="1"/>
  <c r="W41" i="1"/>
  <c r="J380" i="1" s="1"/>
  <c r="W38" i="1"/>
  <c r="J538" i="1" s="1"/>
  <c r="W37" i="1"/>
  <c r="J382" i="1" s="1"/>
  <c r="W36" i="1"/>
  <c r="J494" i="1" s="1"/>
  <c r="W35" i="1"/>
  <c r="J866" i="1" s="1"/>
  <c r="W34" i="1"/>
  <c r="J307" i="1" s="1"/>
  <c r="W33" i="1"/>
  <c r="J805" i="1" s="1"/>
  <c r="W32" i="1"/>
  <c r="J811" i="1" s="1"/>
  <c r="W31" i="1"/>
  <c r="J390" i="1" s="1"/>
  <c r="W30" i="1"/>
  <c r="J544" i="1" s="1"/>
  <c r="W26" i="1"/>
  <c r="J364" i="1" s="1"/>
  <c r="W22" i="1"/>
  <c r="J302" i="1" s="1"/>
  <c r="W21" i="1"/>
  <c r="J479" i="1" s="1"/>
  <c r="W20" i="1"/>
  <c r="W18" i="1"/>
  <c r="J300" i="1" s="1"/>
  <c r="W17" i="1"/>
  <c r="J660" i="1" s="1"/>
  <c r="W16" i="1"/>
  <c r="J370" i="1" s="1"/>
  <c r="W15" i="1"/>
  <c r="J649" i="1" s="1"/>
  <c r="W10" i="1"/>
  <c r="J414" i="1" s="1"/>
  <c r="W7" i="1"/>
  <c r="J601" i="1" s="1"/>
  <c r="W6" i="1"/>
  <c r="J721" i="1" s="1"/>
  <c r="W3" i="1"/>
  <c r="J359" i="1" s="1"/>
  <c r="W2" i="1"/>
  <c r="J552" i="1" s="1"/>
  <c r="AV36" i="26"/>
  <c r="AU35" i="26"/>
  <c r="AU36" i="26"/>
  <c r="AX16" i="26"/>
  <c r="AY36" i="26"/>
  <c r="AY35" i="26"/>
  <c r="AV16" i="26"/>
  <c r="AW35" i="26"/>
  <c r="AW16" i="26"/>
  <c r="AX36" i="26"/>
  <c r="AY16" i="26"/>
  <c r="AV35" i="26"/>
  <c r="AU16" i="26"/>
  <c r="AW36" i="26"/>
  <c r="AX35" i="26"/>
  <c r="AW22" i="26"/>
  <c r="AX15" i="26"/>
  <c r="AY11" i="26"/>
  <c r="AW34" i="26"/>
  <c r="AX14" i="26"/>
  <c r="AW10" i="26"/>
  <c r="AV10" i="26"/>
  <c r="AW25" i="26"/>
  <c r="AW14" i="26"/>
  <c r="AW11" i="26"/>
  <c r="AY26" i="26"/>
  <c r="AU34" i="26"/>
  <c r="AX13" i="26"/>
  <c r="AU23" i="26"/>
  <c r="AV26" i="26"/>
  <c r="AX24" i="26"/>
  <c r="AW15" i="26"/>
  <c r="AV25" i="26"/>
  <c r="AW24" i="26"/>
  <c r="AU10" i="26"/>
  <c r="AX22" i="26"/>
  <c r="AU26" i="26"/>
  <c r="AV24" i="26"/>
  <c r="AY15" i="26"/>
  <c r="AV34" i="26"/>
  <c r="AW13" i="26"/>
  <c r="AY23" i="26"/>
  <c r="AX25" i="26"/>
  <c r="AV22" i="26"/>
  <c r="AU13" i="26"/>
  <c r="AX11" i="26"/>
  <c r="AV15" i="26"/>
  <c r="AX23" i="26"/>
  <c r="AY34" i="26"/>
  <c r="AU25" i="26"/>
  <c r="AU14" i="26"/>
  <c r="AY13" i="26"/>
  <c r="AU24" i="26"/>
  <c r="AW12" i="26"/>
  <c r="AV12" i="26"/>
  <c r="AV14" i="26"/>
  <c r="AX12" i="26"/>
  <c r="AX10" i="26"/>
  <c r="AV13" i="26"/>
  <c r="AV11" i="26"/>
  <c r="AX34" i="26"/>
  <c r="AW26" i="26"/>
  <c r="AY25" i="26"/>
  <c r="AU22" i="26"/>
  <c r="AY22" i="26"/>
  <c r="AX26" i="26"/>
  <c r="AW23" i="26"/>
  <c r="AY10" i="26"/>
  <c r="AU11" i="26"/>
  <c r="AU15" i="26"/>
  <c r="AV23" i="26"/>
  <c r="AY14" i="26"/>
  <c r="AU12" i="26"/>
  <c r="AY12" i="26"/>
  <c r="AY24" i="26"/>
  <c r="BD65" i="26" l="1"/>
  <c r="BD62" i="26"/>
  <c r="BD64" i="26"/>
  <c r="BD63" i="26"/>
  <c r="BD67" i="26"/>
  <c r="BD60" i="26"/>
  <c r="BD66" i="26"/>
  <c r="BD61" i="26"/>
  <c r="BD59" i="26"/>
  <c r="BD58" i="26"/>
  <c r="BC67" i="26"/>
  <c r="BC66" i="26"/>
  <c r="BC65" i="26"/>
  <c r="BC64" i="26"/>
  <c r="BC63" i="26"/>
  <c r="BC62" i="26"/>
  <c r="BC61" i="26"/>
  <c r="BC60" i="26"/>
  <c r="BC58" i="26"/>
  <c r="BC59" i="26"/>
  <c r="AZ67" i="26"/>
  <c r="AZ66" i="26"/>
  <c r="AZ65" i="26"/>
  <c r="AZ64" i="26"/>
  <c r="AZ61" i="26"/>
  <c r="AZ62" i="26"/>
  <c r="AZ59" i="26"/>
  <c r="AZ58" i="26"/>
  <c r="AZ63" i="26"/>
  <c r="AZ60" i="26"/>
  <c r="BB67" i="26"/>
  <c r="BB66" i="26"/>
  <c r="BB65" i="26"/>
  <c r="BB64" i="26"/>
  <c r="BB59" i="26"/>
  <c r="BB58" i="26"/>
  <c r="BB62" i="26"/>
  <c r="BB60" i="26"/>
  <c r="BB61" i="26"/>
  <c r="BB63" i="26"/>
  <c r="BA67" i="26"/>
  <c r="BA66" i="26"/>
  <c r="BA65" i="26"/>
  <c r="BA64" i="26"/>
  <c r="BA63" i="26"/>
  <c r="BA62" i="26"/>
  <c r="BA61" i="26"/>
  <c r="BA60" i="26"/>
  <c r="BA59" i="26"/>
  <c r="BA58" i="26"/>
  <c r="BD55" i="26"/>
  <c r="BD54" i="26"/>
  <c r="BD53" i="26"/>
  <c r="BD52" i="26"/>
  <c r="BD51" i="26"/>
  <c r="BD50" i="26"/>
  <c r="BD49" i="26"/>
  <c r="BD48" i="26"/>
  <c r="BD47" i="26"/>
  <c r="BD46" i="26"/>
  <c r="BC55" i="26"/>
  <c r="BC54" i="26"/>
  <c r="BC53" i="26"/>
  <c r="BC52" i="26"/>
  <c r="BC48" i="26"/>
  <c r="BC50" i="26"/>
  <c r="BC49" i="26"/>
  <c r="BC46" i="26"/>
  <c r="BC47" i="26"/>
  <c r="BC51" i="26"/>
  <c r="AZ55" i="26"/>
  <c r="AZ54" i="26"/>
  <c r="AZ53" i="26"/>
  <c r="AZ52" i="26"/>
  <c r="AZ51" i="26"/>
  <c r="AZ50" i="26"/>
  <c r="AZ49" i="26"/>
  <c r="AZ48" i="26"/>
  <c r="AZ47" i="26"/>
  <c r="AZ46" i="26"/>
  <c r="BB55" i="26"/>
  <c r="BB54" i="26"/>
  <c r="BB53" i="26"/>
  <c r="BB52" i="26"/>
  <c r="BB51" i="26"/>
  <c r="BB50" i="26"/>
  <c r="BB49" i="26"/>
  <c r="BB48" i="26"/>
  <c r="BB47" i="26"/>
  <c r="BB46" i="26"/>
  <c r="BA55" i="26"/>
  <c r="BA54" i="26"/>
  <c r="BA53" i="26"/>
  <c r="BA52" i="26"/>
  <c r="BA51" i="26"/>
  <c r="BA50" i="26"/>
  <c r="BA49" i="26"/>
  <c r="BA48" i="26"/>
  <c r="BA47" i="26"/>
  <c r="BA46" i="26"/>
  <c r="BA43" i="26"/>
  <c r="BA42" i="26"/>
  <c r="BA41" i="26"/>
  <c r="BA38" i="26"/>
  <c r="BA39" i="26"/>
  <c r="BA40" i="26"/>
  <c r="BA37" i="26"/>
  <c r="BD41" i="26"/>
  <c r="BD39" i="26"/>
  <c r="BD40" i="26"/>
  <c r="BD43" i="26"/>
  <c r="BD37" i="26"/>
  <c r="BD42" i="26"/>
  <c r="BD38" i="26"/>
  <c r="BC43" i="26"/>
  <c r="BC42" i="26"/>
  <c r="BC41" i="26"/>
  <c r="BC40" i="26"/>
  <c r="BC39" i="26"/>
  <c r="BC38" i="26"/>
  <c r="BC37" i="26"/>
  <c r="AZ43" i="26"/>
  <c r="AZ42" i="26"/>
  <c r="AZ41" i="26"/>
  <c r="AZ40" i="26"/>
  <c r="AZ39" i="26"/>
  <c r="AZ38" i="26"/>
  <c r="AZ37" i="26"/>
  <c r="BB43" i="26"/>
  <c r="BB42" i="26"/>
  <c r="BB41" i="26"/>
  <c r="BB40" i="26"/>
  <c r="BB39" i="26"/>
  <c r="BB38" i="26"/>
  <c r="BB37" i="26"/>
  <c r="BA31" i="26"/>
  <c r="BA30" i="26"/>
  <c r="BA29" i="26"/>
  <c r="BA28" i="26"/>
  <c r="BA27" i="26"/>
  <c r="BD31" i="26"/>
  <c r="BD30" i="26"/>
  <c r="BD29" i="26"/>
  <c r="BD28" i="26"/>
  <c r="BD27" i="26"/>
  <c r="BC31" i="26"/>
  <c r="BC30" i="26"/>
  <c r="BC29" i="26"/>
  <c r="BC28" i="26"/>
  <c r="BC27" i="26"/>
  <c r="AZ31" i="26"/>
  <c r="AZ30" i="26"/>
  <c r="AZ29" i="26"/>
  <c r="AZ28" i="26"/>
  <c r="AZ27" i="26"/>
  <c r="BB31" i="26"/>
  <c r="BB30" i="26"/>
  <c r="BB29" i="26"/>
  <c r="BB28" i="26"/>
  <c r="BB27" i="26"/>
  <c r="BC17" i="26"/>
  <c r="BC18" i="26"/>
  <c r="BC19" i="26"/>
  <c r="BB19" i="26"/>
  <c r="BB18" i="26"/>
  <c r="BB17" i="26"/>
  <c r="BD17" i="26"/>
  <c r="BD19" i="26"/>
  <c r="BD18" i="26"/>
  <c r="BA19" i="26"/>
  <c r="BA18" i="26"/>
  <c r="BA17" i="26"/>
  <c r="AZ19" i="26"/>
  <c r="AZ18" i="26"/>
  <c r="AZ17" i="26"/>
  <c r="AV32" i="26"/>
  <c r="AU32" i="26"/>
  <c r="AW32" i="26"/>
  <c r="AY32" i="26"/>
  <c r="AW20" i="26"/>
  <c r="AV68" i="26"/>
  <c r="AW68" i="26"/>
  <c r="AY68" i="26"/>
  <c r="AU68" i="26"/>
  <c r="AX68" i="26"/>
  <c r="AV56" i="26"/>
  <c r="AU56" i="26"/>
  <c r="AW56" i="26"/>
  <c r="AX56" i="26"/>
  <c r="AY56" i="26"/>
  <c r="AV44" i="26"/>
  <c r="AY44" i="26"/>
  <c r="AU44" i="26"/>
  <c r="AW44" i="26"/>
  <c r="AX44" i="26"/>
  <c r="BD4" i="26"/>
  <c r="AX20" i="26"/>
  <c r="AX32" i="26"/>
  <c r="BE6" i="26"/>
  <c r="AY20" i="26"/>
  <c r="AV20" i="26"/>
  <c r="AU20" i="26"/>
  <c r="BF6" i="26"/>
  <c r="BH6" i="26"/>
  <c r="BI6" i="26"/>
  <c r="BG6" i="26"/>
  <c r="J327" i="1"/>
  <c r="J466" i="1"/>
  <c r="J473" i="1"/>
  <c r="J661" i="1"/>
  <c r="J606" i="1"/>
  <c r="J369" i="1"/>
  <c r="J435" i="1"/>
  <c r="J679" i="1"/>
  <c r="J306" i="1"/>
  <c r="J767" i="1"/>
  <c r="J754" i="1"/>
  <c r="J381" i="1"/>
  <c r="J389" i="1"/>
  <c r="J355" i="1"/>
  <c r="J859" i="1"/>
  <c r="J358" i="1"/>
  <c r="J837" i="1"/>
  <c r="J844" i="1"/>
  <c r="J525" i="1"/>
  <c r="J424" i="1"/>
  <c r="J328" i="1"/>
  <c r="J463" i="1"/>
  <c r="J426" i="1"/>
  <c r="J478" i="1"/>
  <c r="J714" i="1"/>
  <c r="J437" i="1"/>
  <c r="J555" i="1"/>
  <c r="J812" i="1"/>
  <c r="J867" i="1"/>
  <c r="J536" i="1"/>
  <c r="J586" i="1"/>
  <c r="J470" i="1"/>
  <c r="J792" i="1"/>
  <c r="J739" i="1"/>
  <c r="J297" i="1"/>
  <c r="J553" i="1"/>
  <c r="J484" i="1"/>
  <c r="J698" i="1"/>
  <c r="J761" i="1"/>
  <c r="J723" i="1"/>
  <c r="J476" i="1"/>
  <c r="J351" i="1"/>
  <c r="J420" i="1"/>
  <c r="J316" i="1"/>
  <c r="J395" i="1"/>
  <c r="J839" i="1"/>
  <c r="J303" i="1"/>
  <c r="J584" i="1"/>
  <c r="J790" i="1"/>
  <c r="J703" i="1"/>
  <c r="J353" i="1"/>
  <c r="J387" i="1"/>
  <c r="J825" i="1"/>
  <c r="J614" i="1"/>
  <c r="J519" i="1"/>
  <c r="J386" i="1"/>
  <c r="J697" i="1"/>
  <c r="J756" i="1"/>
  <c r="J849" i="1"/>
  <c r="J417" i="1"/>
  <c r="J320" i="1"/>
  <c r="J315" i="1"/>
  <c r="J379" i="1"/>
  <c r="J460" i="1"/>
  <c r="J363" i="1"/>
  <c r="J565" i="1"/>
  <c r="J659" i="1"/>
  <c r="J782" i="1"/>
  <c r="J681" i="1"/>
  <c r="J296" i="1"/>
  <c r="J632" i="1"/>
  <c r="J599" i="1"/>
  <c r="J517" i="1"/>
  <c r="J845" i="1"/>
  <c r="J724" i="1"/>
  <c r="J646" i="1"/>
  <c r="J377" i="1"/>
  <c r="J450" i="1"/>
  <c r="J542" i="1"/>
  <c r="J526" i="1"/>
  <c r="J784" i="1"/>
  <c r="J610" i="1"/>
  <c r="J842" i="1"/>
  <c r="J662" i="1"/>
  <c r="J556" i="1"/>
  <c r="J830" i="1"/>
  <c r="J404" i="1"/>
  <c r="J459" i="1"/>
  <c r="J780" i="1"/>
  <c r="J604" i="1"/>
  <c r="J716" i="1"/>
  <c r="J722" i="1"/>
  <c r="J350" i="1"/>
  <c r="J843" i="1"/>
  <c r="J836" i="1"/>
  <c r="J439" i="1"/>
  <c r="J415" i="1"/>
  <c r="J596" i="1"/>
  <c r="J680" i="1"/>
  <c r="J402" i="1"/>
  <c r="J664" i="1"/>
  <c r="J644" i="1"/>
  <c r="J835" i="1"/>
  <c r="J464" i="1"/>
  <c r="J815" i="1"/>
  <c r="J392" i="1"/>
  <c r="J378" i="1"/>
  <c r="J663" i="1"/>
  <c r="J615" i="1"/>
  <c r="J838" i="1"/>
  <c r="J461" i="1"/>
  <c r="J557" i="1"/>
  <c r="J711" i="1"/>
  <c r="J546" i="1"/>
  <c r="J530" i="1"/>
  <c r="J362" i="1"/>
  <c r="J828" i="1"/>
  <c r="J699" i="1"/>
  <c r="J587" i="1"/>
  <c r="J567" i="1"/>
  <c r="J403" i="1"/>
  <c r="J477" i="1"/>
  <c r="J469" i="1"/>
  <c r="J540" i="1"/>
  <c r="J504" i="1"/>
  <c r="J429" i="1"/>
  <c r="J371" i="1"/>
  <c r="J490" i="1"/>
  <c r="J791" i="1"/>
  <c r="J783" i="1"/>
  <c r="J770" i="1"/>
  <c r="J755" i="1"/>
  <c r="J705" i="1"/>
  <c r="J652" i="1"/>
  <c r="J607" i="1"/>
  <c r="J518" i="1"/>
  <c r="J376" i="1"/>
  <c r="J841" i="1"/>
  <c r="J720" i="1"/>
  <c r="J357" i="1"/>
  <c r="J554" i="1"/>
  <c r="J874" i="1"/>
  <c r="J712" i="1"/>
  <c r="J765" i="1"/>
  <c r="J687" i="1"/>
  <c r="J455" i="1"/>
  <c r="J434" i="1"/>
  <c r="J416" i="1"/>
  <c r="J598" i="1"/>
  <c r="J648" i="1"/>
  <c r="J692" i="1"/>
  <c r="J816" i="1"/>
  <c r="J563" i="1"/>
  <c r="J642" i="1"/>
  <c r="J314" i="1"/>
  <c r="J465" i="1"/>
  <c r="J313" i="1"/>
  <c r="J862" i="1"/>
  <c r="J311" i="1"/>
  <c r="J310" i="1"/>
  <c r="J309" i="1"/>
  <c r="J702" i="1"/>
  <c r="J451" i="1"/>
  <c r="J508" i="1"/>
  <c r="J305" i="1"/>
  <c r="J545" i="1"/>
  <c r="J366" i="1"/>
  <c r="J864" i="1"/>
  <c r="J727" i="1"/>
  <c r="J633" i="1"/>
  <c r="J585" i="1"/>
  <c r="J520" i="1"/>
  <c r="J483" i="1"/>
  <c r="J475" i="1"/>
  <c r="J537" i="1"/>
  <c r="J398" i="1"/>
  <c r="J458" i="1"/>
  <c r="J425" i="1"/>
  <c r="J872" i="1"/>
  <c r="J855" i="1"/>
  <c r="J787" i="1"/>
  <c r="J775" i="1"/>
  <c r="J768" i="1"/>
  <c r="J745" i="1"/>
  <c r="J704" i="1"/>
  <c r="J608" i="1"/>
  <c r="J605" i="1"/>
  <c r="J516" i="1"/>
  <c r="J354" i="1"/>
  <c r="J840" i="1"/>
  <c r="J630" i="1"/>
  <c r="J654" i="1"/>
  <c r="J388" i="1"/>
  <c r="J597" i="1"/>
  <c r="J393" i="1"/>
  <c r="J715" i="1"/>
  <c r="J766" i="1"/>
  <c r="J689" i="1"/>
  <c r="J452" i="1"/>
  <c r="J438" i="1"/>
  <c r="J347" i="1"/>
  <c r="J541" i="1"/>
  <c r="J623" i="1"/>
  <c r="J695" i="1"/>
  <c r="J317" i="1"/>
  <c r="J562" i="1"/>
  <c r="J647" i="1"/>
  <c r="J592" i="1"/>
  <c r="J462" i="1"/>
  <c r="J616" i="1"/>
  <c r="J860" i="1"/>
  <c r="J582" i="1"/>
  <c r="J559" i="1"/>
  <c r="J701" i="1"/>
  <c r="J405" i="1"/>
  <c r="J509" i="1"/>
  <c r="J413" i="1"/>
  <c r="J543" i="1"/>
  <c r="J365" i="1"/>
  <c r="J826" i="1"/>
  <c r="J728" i="1"/>
  <c r="J635" i="1"/>
  <c r="J564" i="1"/>
  <c r="J505" i="1"/>
  <c r="J482" i="1"/>
  <c r="J474" i="1"/>
  <c r="J397" i="1"/>
  <c r="J456" i="1"/>
  <c r="J298" i="1"/>
  <c r="J759" i="1"/>
  <c r="J850" i="1"/>
  <c r="J785" i="1"/>
  <c r="J778" i="1"/>
  <c r="J760" i="1"/>
  <c r="J748" i="1"/>
  <c r="J684" i="1"/>
  <c r="J613" i="1"/>
  <c r="J590" i="1"/>
  <c r="J497" i="1"/>
  <c r="J629" i="1"/>
  <c r="J717" i="1"/>
  <c r="J631" i="1"/>
  <c r="J653" i="1"/>
  <c r="J294" i="1"/>
  <c r="J570" i="1"/>
  <c r="J488" i="1"/>
  <c r="J713" i="1"/>
  <c r="J730" i="1"/>
  <c r="J690" i="1"/>
  <c r="J453" i="1"/>
  <c r="J423" i="1"/>
  <c r="J346" i="1"/>
  <c r="J810" i="1"/>
  <c r="J558" i="1"/>
  <c r="J696" i="1"/>
  <c r="J572" i="1"/>
  <c r="J643" i="1"/>
  <c r="J593" i="1"/>
  <c r="J361" i="1"/>
  <c r="J617" i="1"/>
  <c r="J861" i="1"/>
  <c r="J802" i="1"/>
  <c r="J581" i="1"/>
  <c r="J308" i="1"/>
  <c r="J804" i="1"/>
  <c r="J493" i="1"/>
  <c r="J412" i="1"/>
  <c r="J794" i="1"/>
  <c r="J367" i="1"/>
  <c r="J829" i="1"/>
  <c r="J708" i="1"/>
  <c r="J636" i="1"/>
  <c r="J568" i="1"/>
  <c r="J507" i="1"/>
  <c r="J481" i="1"/>
  <c r="J472" i="1"/>
  <c r="J813" i="1"/>
  <c r="J833" i="1"/>
  <c r="J457" i="1"/>
  <c r="J396" i="1"/>
  <c r="J706" i="1"/>
  <c r="J847" i="1"/>
  <c r="J788" i="1"/>
  <c r="J776" i="1"/>
  <c r="J763" i="1"/>
  <c r="J747" i="1"/>
  <c r="J683" i="1"/>
  <c r="J611" i="1"/>
  <c r="J589" i="1"/>
  <c r="J498" i="1"/>
  <c r="J602" i="1"/>
  <c r="J719" i="1"/>
  <c r="J295" i="1"/>
  <c r="J651" i="1"/>
  <c r="J619" i="1"/>
  <c r="J330" i="1"/>
  <c r="J329" i="1"/>
  <c r="J688" i="1"/>
  <c r="J454" i="1"/>
  <c r="J422" i="1"/>
  <c r="J345" i="1"/>
  <c r="J740" i="1"/>
  <c r="J799" i="1"/>
  <c r="J515" i="1"/>
  <c r="J694" i="1"/>
  <c r="J573" i="1"/>
  <c r="J750" i="1"/>
  <c r="J645" i="1"/>
  <c r="J591" i="1"/>
  <c r="J360" i="1"/>
  <c r="J391" i="1"/>
  <c r="J312" i="1"/>
  <c r="J800" i="1"/>
  <c r="J583" i="1"/>
  <c r="J865" i="1"/>
  <c r="J693" i="1"/>
  <c r="J806" i="1"/>
  <c r="J817" i="1"/>
  <c r="J304" i="1"/>
  <c r="J793" i="1"/>
  <c r="J368" i="1"/>
  <c r="J831" i="1"/>
  <c r="J707" i="1"/>
  <c r="J634" i="1"/>
  <c r="J569" i="1"/>
  <c r="J506" i="1"/>
  <c r="J480" i="1"/>
  <c r="J471" i="1"/>
  <c r="J678" i="1"/>
  <c r="J834" i="1"/>
  <c r="J428" i="1"/>
  <c r="J372" i="1"/>
  <c r="J658" i="1"/>
  <c r="J848" i="1"/>
  <c r="J786" i="1"/>
  <c r="J777" i="1"/>
  <c r="J762" i="1"/>
  <c r="J746" i="1"/>
  <c r="J682" i="1"/>
  <c r="J612" i="1"/>
  <c r="J523" i="1"/>
  <c r="J491" i="1"/>
  <c r="J603" i="1"/>
  <c r="J718" i="1"/>
  <c r="J356" i="1"/>
  <c r="J650" i="1"/>
  <c r="J600" i="1"/>
  <c r="J814" i="1"/>
  <c r="J299" i="1"/>
  <c r="J436" i="1"/>
  <c r="J753" i="1"/>
  <c r="J752" i="1"/>
  <c r="J873" i="1"/>
  <c r="J801" i="1"/>
  <c r="J789" i="1"/>
  <c r="J827" i="1"/>
  <c r="J700" i="1"/>
  <c r="J588" i="1"/>
  <c r="J566" i="1"/>
  <c r="J737" i="1"/>
  <c r="J427" i="1"/>
  <c r="J819" i="1"/>
  <c r="J781" i="1"/>
  <c r="J779" i="1"/>
  <c r="J764" i="1"/>
  <c r="J749" i="1"/>
  <c r="J685" i="1"/>
  <c r="J609" i="1"/>
  <c r="J524" i="1"/>
  <c r="BC35" i="26"/>
  <c r="BB35" i="26"/>
  <c r="BB16" i="26"/>
  <c r="BD35" i="26"/>
  <c r="BA16" i="26"/>
  <c r="AZ16" i="26"/>
  <c r="AZ36" i="26"/>
  <c r="BC16" i="26"/>
  <c r="BC36" i="26"/>
  <c r="BD16" i="26"/>
  <c r="AZ35" i="26"/>
  <c r="BA36" i="26"/>
  <c r="BD36" i="26"/>
  <c r="BA35" i="26"/>
  <c r="BB36" i="26"/>
  <c r="BB14" i="26"/>
  <c r="BA15" i="26"/>
  <c r="BC14" i="26"/>
  <c r="AZ25" i="26"/>
  <c r="BD11" i="26"/>
  <c r="AZ23" i="26"/>
  <c r="BB13" i="26"/>
  <c r="BD34" i="26"/>
  <c r="BA10" i="26"/>
  <c r="BC12" i="26"/>
  <c r="BD24" i="26"/>
  <c r="BA25" i="26"/>
  <c r="BD10" i="26"/>
  <c r="BC25" i="26"/>
  <c r="AZ13" i="26"/>
  <c r="AZ14" i="26"/>
  <c r="AZ34" i="26"/>
  <c r="BA12" i="26"/>
  <c r="AZ15" i="26"/>
  <c r="BA34" i="26"/>
  <c r="BC34" i="26"/>
  <c r="BD25" i="26"/>
  <c r="BB12" i="26"/>
  <c r="BC15" i="26"/>
  <c r="AZ26" i="26"/>
  <c r="AZ22" i="26"/>
  <c r="BD12" i="26"/>
  <c r="BC11" i="26"/>
  <c r="BC23" i="26"/>
  <c r="BD23" i="26"/>
  <c r="BA13" i="26"/>
  <c r="AZ11" i="26"/>
  <c r="BD26" i="26"/>
  <c r="BB25" i="26"/>
  <c r="BC24" i="26"/>
  <c r="BD15" i="26"/>
  <c r="BB10" i="26"/>
  <c r="BA24" i="26"/>
  <c r="BD14" i="26"/>
  <c r="BA14" i="26"/>
  <c r="BC10" i="26"/>
  <c r="BB24" i="26"/>
  <c r="BB22" i="26"/>
  <c r="BD13" i="26"/>
  <c r="BA22" i="26"/>
  <c r="BA11" i="26"/>
  <c r="AZ24" i="26"/>
  <c r="BA26" i="26"/>
  <c r="BD22" i="26"/>
  <c r="BC13" i="26"/>
  <c r="BB23" i="26"/>
  <c r="BB26" i="26"/>
  <c r="AZ12" i="26"/>
  <c r="BC26" i="26"/>
  <c r="AZ10" i="26"/>
  <c r="BB15" i="26"/>
  <c r="BB11" i="26"/>
  <c r="BC22" i="26"/>
  <c r="BB34" i="26"/>
  <c r="BA23" i="26"/>
  <c r="BG67" i="26" l="1"/>
  <c r="BG66" i="26"/>
  <c r="BG65" i="26"/>
  <c r="BG64" i="26"/>
  <c r="BG63" i="26"/>
  <c r="BG62" i="26"/>
  <c r="BG61" i="26"/>
  <c r="BG60" i="26"/>
  <c r="BG59" i="26"/>
  <c r="BG58" i="26"/>
  <c r="BE67" i="26"/>
  <c r="BE66" i="26"/>
  <c r="BE65" i="26"/>
  <c r="BE64" i="26"/>
  <c r="BE63" i="26"/>
  <c r="BE62" i="26"/>
  <c r="BE61" i="26"/>
  <c r="BE60" i="26"/>
  <c r="BE58" i="26"/>
  <c r="BE59" i="26"/>
  <c r="BI67" i="26"/>
  <c r="BI66" i="26"/>
  <c r="BI65" i="26"/>
  <c r="BI64" i="26"/>
  <c r="BI63" i="26"/>
  <c r="BI62" i="26"/>
  <c r="BI61" i="26"/>
  <c r="BI60" i="26"/>
  <c r="BI58" i="26"/>
  <c r="BI59" i="26"/>
  <c r="BH67" i="26"/>
  <c r="BH66" i="26"/>
  <c r="BH65" i="26"/>
  <c r="BH64" i="26"/>
  <c r="BH62" i="26"/>
  <c r="BH63" i="26"/>
  <c r="BH61" i="26"/>
  <c r="BH58" i="26"/>
  <c r="BH60" i="26"/>
  <c r="BH59" i="26"/>
  <c r="BF67" i="26"/>
  <c r="BF66" i="26"/>
  <c r="BF65" i="26"/>
  <c r="BF64" i="26"/>
  <c r="BF63" i="26"/>
  <c r="BF62" i="26"/>
  <c r="BF61" i="26"/>
  <c r="BF60" i="26"/>
  <c r="BF59" i="26"/>
  <c r="BF58" i="26"/>
  <c r="BE55" i="26"/>
  <c r="BE54" i="26"/>
  <c r="BE53" i="26"/>
  <c r="BE52" i="26"/>
  <c r="BE51" i="26"/>
  <c r="BE50" i="26"/>
  <c r="BE49" i="26"/>
  <c r="BE48" i="26"/>
  <c r="BE47" i="26"/>
  <c r="BE46" i="26"/>
  <c r="BG55" i="26"/>
  <c r="BG54" i="26"/>
  <c r="BG53" i="26"/>
  <c r="BG52" i="26"/>
  <c r="BG49" i="26"/>
  <c r="BG51" i="26"/>
  <c r="BG50" i="26"/>
  <c r="BG46" i="26"/>
  <c r="BG47" i="26"/>
  <c r="BG48" i="26"/>
  <c r="BH55" i="26"/>
  <c r="BH54" i="26"/>
  <c r="BH53" i="26"/>
  <c r="BH52" i="26"/>
  <c r="BH51" i="26"/>
  <c r="BH50" i="26"/>
  <c r="BH49" i="26"/>
  <c r="BH48" i="26"/>
  <c r="BH47" i="26"/>
  <c r="BH46" i="26"/>
  <c r="BF46" i="26"/>
  <c r="BF52" i="26"/>
  <c r="BF49" i="26"/>
  <c r="BF55" i="26"/>
  <c r="BF50" i="26"/>
  <c r="BF53" i="26"/>
  <c r="BF54" i="26"/>
  <c r="BF51" i="26"/>
  <c r="BF47" i="26"/>
  <c r="BF48" i="26"/>
  <c r="BI55" i="26"/>
  <c r="BI54" i="26"/>
  <c r="BI53" i="26"/>
  <c r="BI52" i="26"/>
  <c r="BI51" i="26"/>
  <c r="BI50" i="26"/>
  <c r="BI49" i="26"/>
  <c r="BI48" i="26"/>
  <c r="BI47" i="26"/>
  <c r="BI46" i="26"/>
  <c r="BE43" i="26"/>
  <c r="BE42" i="26"/>
  <c r="BE41" i="26"/>
  <c r="BE39" i="26"/>
  <c r="BE40" i="26"/>
  <c r="BE37" i="26"/>
  <c r="BE38" i="26"/>
  <c r="BG43" i="26"/>
  <c r="BG42" i="26"/>
  <c r="BG41" i="26"/>
  <c r="BG40" i="26"/>
  <c r="BG39" i="26"/>
  <c r="BG38" i="26"/>
  <c r="BG37" i="26"/>
  <c r="BI43" i="26"/>
  <c r="BI42" i="26"/>
  <c r="BI41" i="26"/>
  <c r="BI40" i="26"/>
  <c r="BI37" i="26"/>
  <c r="BI38" i="26"/>
  <c r="BI39" i="26"/>
  <c r="BH43" i="26"/>
  <c r="BH42" i="26"/>
  <c r="BH41" i="26"/>
  <c r="BH40" i="26"/>
  <c r="BH39" i="26"/>
  <c r="BH38" i="26"/>
  <c r="BH37" i="26"/>
  <c r="BF43" i="26"/>
  <c r="BF42" i="26"/>
  <c r="BF41" i="26"/>
  <c r="BF40" i="26"/>
  <c r="BF39" i="26"/>
  <c r="BF38" i="26"/>
  <c r="BF37" i="26"/>
  <c r="BF28" i="26"/>
  <c r="BF31" i="26"/>
  <c r="BF27" i="26"/>
  <c r="BF30" i="26"/>
  <c r="BF29" i="26"/>
  <c r="BG31" i="26"/>
  <c r="BG30" i="26"/>
  <c r="BG29" i="26"/>
  <c r="BG28" i="26"/>
  <c r="BG27" i="26"/>
  <c r="BI31" i="26"/>
  <c r="BI30" i="26"/>
  <c r="BI29" i="26"/>
  <c r="BI28" i="26"/>
  <c r="BI27" i="26"/>
  <c r="BE31" i="26"/>
  <c r="BE30" i="26"/>
  <c r="BE29" i="26"/>
  <c r="BE28" i="26"/>
  <c r="BE27" i="26"/>
  <c r="BH31" i="26"/>
  <c r="BH30" i="26"/>
  <c r="BH29" i="26"/>
  <c r="BH28" i="26"/>
  <c r="BH27" i="26"/>
  <c r="BG19" i="26"/>
  <c r="BG17" i="26"/>
  <c r="BG18" i="26"/>
  <c r="BH18" i="26"/>
  <c r="BH17" i="26"/>
  <c r="BH19" i="26"/>
  <c r="BI17" i="26"/>
  <c r="BI18" i="26"/>
  <c r="BI19" i="26"/>
  <c r="BF19" i="26"/>
  <c r="BF18" i="26"/>
  <c r="BF17" i="26"/>
  <c r="BE19" i="26"/>
  <c r="BE17" i="26"/>
  <c r="BE18" i="26"/>
  <c r="BC32" i="26"/>
  <c r="BB32" i="26"/>
  <c r="BA32" i="26"/>
  <c r="AZ32" i="26"/>
  <c r="BD32" i="26"/>
  <c r="BB20" i="26"/>
  <c r="BC20" i="26"/>
  <c r="BB68" i="26"/>
  <c r="BD68" i="26"/>
  <c r="BC68" i="26"/>
  <c r="BA68" i="26"/>
  <c r="AZ68" i="26"/>
  <c r="AZ56" i="26"/>
  <c r="BB56" i="26"/>
  <c r="BA56" i="26"/>
  <c r="BD56" i="26"/>
  <c r="BC56" i="26"/>
  <c r="BD44" i="26"/>
  <c r="AZ44" i="26"/>
  <c r="BC44" i="26"/>
  <c r="BB44" i="26"/>
  <c r="BA44" i="26"/>
  <c r="BI4" i="26"/>
  <c r="BL6" i="26"/>
  <c r="BD20" i="26"/>
  <c r="AZ20" i="26"/>
  <c r="BA20" i="26"/>
  <c r="BM6" i="26"/>
  <c r="BJ6" i="26"/>
  <c r="BK6" i="26"/>
  <c r="BN6" i="26"/>
  <c r="P8" i="3"/>
  <c r="P9" i="3"/>
  <c r="P10" i="3"/>
  <c r="P11" i="3"/>
  <c r="P12" i="3"/>
  <c r="P13" i="3"/>
  <c r="P14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42" i="3"/>
  <c r="P43" i="3"/>
  <c r="P44" i="3"/>
  <c r="P45" i="3"/>
  <c r="P7" i="3"/>
  <c r="BH16" i="26"/>
  <c r="BI35" i="26"/>
  <c r="BF16" i="26"/>
  <c r="BF35" i="26"/>
  <c r="BE36" i="26"/>
  <c r="BE16" i="26"/>
  <c r="BI36" i="26"/>
  <c r="BH35" i="26"/>
  <c r="BG16" i="26"/>
  <c r="BG35" i="26"/>
  <c r="BG36" i="26"/>
  <c r="BI16" i="26"/>
  <c r="BH36" i="26"/>
  <c r="BF36" i="26"/>
  <c r="BE35" i="26"/>
  <c r="BI14" i="26"/>
  <c r="BI15" i="26"/>
  <c r="BE23" i="26"/>
  <c r="BG10" i="26"/>
  <c r="BG34" i="26"/>
  <c r="BF14" i="26"/>
  <c r="BF25" i="26"/>
  <c r="BI34" i="26"/>
  <c r="BH25" i="26"/>
  <c r="BG15" i="26"/>
  <c r="BI23" i="26"/>
  <c r="BH14" i="26"/>
  <c r="BE13" i="26"/>
  <c r="BF15" i="26"/>
  <c r="BG22" i="26"/>
  <c r="BE25" i="26"/>
  <c r="BI25" i="26"/>
  <c r="BE10" i="26"/>
  <c r="BE34" i="26"/>
  <c r="BH11" i="26"/>
  <c r="BE26" i="26"/>
  <c r="BE24" i="26"/>
  <c r="BH22" i="26"/>
  <c r="BF12" i="26"/>
  <c r="BI12" i="26"/>
  <c r="BG26" i="26"/>
  <c r="BF23" i="26"/>
  <c r="BG24" i="26"/>
  <c r="BH24" i="26"/>
  <c r="BH34" i="26"/>
  <c r="BF11" i="26"/>
  <c r="BI26" i="26"/>
  <c r="BI22" i="26"/>
  <c r="BG14" i="26"/>
  <c r="BH23" i="26"/>
  <c r="BF34" i="26"/>
  <c r="BH15" i="26"/>
  <c r="BE15" i="26"/>
  <c r="BG13" i="26"/>
  <c r="BF22" i="26"/>
  <c r="BI11" i="26"/>
  <c r="BG25" i="26"/>
  <c r="BE14" i="26"/>
  <c r="BH26" i="26"/>
  <c r="BI10" i="26"/>
  <c r="BE11" i="26"/>
  <c r="BE22" i="26"/>
  <c r="BI24" i="26"/>
  <c r="BF26" i="26"/>
  <c r="BF24" i="26"/>
  <c r="BG11" i="26"/>
  <c r="BG23" i="26"/>
  <c r="BH13" i="26"/>
  <c r="BE12" i="26"/>
  <c r="BF10" i="26"/>
  <c r="BF13" i="26"/>
  <c r="BI13" i="26"/>
  <c r="BH12" i="26"/>
  <c r="BG12" i="26"/>
  <c r="BH10" i="26"/>
  <c r="BJ67" i="26" l="1"/>
  <c r="BJ66" i="26"/>
  <c r="BJ65" i="26"/>
  <c r="BJ64" i="26"/>
  <c r="BJ63" i="26"/>
  <c r="BJ58" i="26"/>
  <c r="BJ59" i="26"/>
  <c r="BJ60" i="26"/>
  <c r="BJ61" i="26"/>
  <c r="BJ62" i="26"/>
  <c r="BN67" i="26"/>
  <c r="BN66" i="26"/>
  <c r="BN65" i="26"/>
  <c r="BN64" i="26"/>
  <c r="BN63" i="26"/>
  <c r="BN62" i="26"/>
  <c r="BN61" i="26"/>
  <c r="BN60" i="26"/>
  <c r="BN59" i="26"/>
  <c r="BN58" i="26"/>
  <c r="BK67" i="26"/>
  <c r="BK66" i="26"/>
  <c r="BK65" i="26"/>
  <c r="BK64" i="26"/>
  <c r="BK63" i="26"/>
  <c r="BK62" i="26"/>
  <c r="BK61" i="26"/>
  <c r="BK60" i="26"/>
  <c r="BK59" i="26"/>
  <c r="BK58" i="26"/>
  <c r="BL59" i="26"/>
  <c r="BL66" i="26"/>
  <c r="BL64" i="26"/>
  <c r="BL60" i="26"/>
  <c r="BL62" i="26"/>
  <c r="BL67" i="26"/>
  <c r="BL61" i="26"/>
  <c r="BL58" i="26"/>
  <c r="BL65" i="26"/>
  <c r="BL63" i="26"/>
  <c r="BM67" i="26"/>
  <c r="BM66" i="26"/>
  <c r="BM65" i="26"/>
  <c r="BM64" i="26"/>
  <c r="BM63" i="26"/>
  <c r="BM62" i="26"/>
  <c r="BM61" i="26"/>
  <c r="BM60" i="26"/>
  <c r="BM59" i="26"/>
  <c r="BM58" i="26"/>
  <c r="BK55" i="26"/>
  <c r="BK54" i="26"/>
  <c r="BK53" i="26"/>
  <c r="BK52" i="26"/>
  <c r="BK46" i="26"/>
  <c r="BK50" i="26"/>
  <c r="BK47" i="26"/>
  <c r="BK51" i="26"/>
  <c r="BK49" i="26"/>
  <c r="BK48" i="26"/>
  <c r="BN52" i="26"/>
  <c r="BN50" i="26"/>
  <c r="BN54" i="26"/>
  <c r="BN46" i="26"/>
  <c r="BN55" i="26"/>
  <c r="BN51" i="26"/>
  <c r="BN47" i="26"/>
  <c r="BN48" i="26"/>
  <c r="BN53" i="26"/>
  <c r="BN49" i="26"/>
  <c r="BJ55" i="26"/>
  <c r="BJ54" i="26"/>
  <c r="BJ53" i="26"/>
  <c r="BJ52" i="26"/>
  <c r="BJ51" i="26"/>
  <c r="BJ50" i="26"/>
  <c r="BJ49" i="26"/>
  <c r="BJ48" i="26"/>
  <c r="BJ46" i="26"/>
  <c r="BJ47" i="26"/>
  <c r="BM55" i="26"/>
  <c r="BM54" i="26"/>
  <c r="BM53" i="26"/>
  <c r="BM52" i="26"/>
  <c r="BM51" i="26"/>
  <c r="BM50" i="26"/>
  <c r="BM49" i="26"/>
  <c r="BM48" i="26"/>
  <c r="BM47" i="26"/>
  <c r="BM46" i="26"/>
  <c r="BL55" i="26"/>
  <c r="BL54" i="26"/>
  <c r="BL53" i="26"/>
  <c r="BL52" i="26"/>
  <c r="BL51" i="26"/>
  <c r="BL50" i="26"/>
  <c r="BL49" i="26"/>
  <c r="BL48" i="26"/>
  <c r="BL47" i="26"/>
  <c r="BL46" i="26"/>
  <c r="BL40" i="26"/>
  <c r="BL37" i="26"/>
  <c r="BL43" i="26"/>
  <c r="BL42" i="26"/>
  <c r="BL38" i="26"/>
  <c r="BL39" i="26"/>
  <c r="BL41" i="26"/>
  <c r="BN43" i="26"/>
  <c r="BN42" i="26"/>
  <c r="BN41" i="26"/>
  <c r="BN40" i="26"/>
  <c r="BN39" i="26"/>
  <c r="BN38" i="26"/>
  <c r="BN37" i="26"/>
  <c r="BK43" i="26"/>
  <c r="BK42" i="26"/>
  <c r="BK41" i="26"/>
  <c r="BK40" i="26"/>
  <c r="BK39" i="26"/>
  <c r="BK38" i="26"/>
  <c r="BK37" i="26"/>
  <c r="BJ43" i="26"/>
  <c r="BJ42" i="26"/>
  <c r="BJ41" i="26"/>
  <c r="BJ40" i="26"/>
  <c r="BJ39" i="26"/>
  <c r="BJ38" i="26"/>
  <c r="BJ37" i="26"/>
  <c r="BM43" i="26"/>
  <c r="BM42" i="26"/>
  <c r="BM41" i="26"/>
  <c r="BM37" i="26"/>
  <c r="BM38" i="26"/>
  <c r="BM39" i="26"/>
  <c r="BM40" i="26"/>
  <c r="BL31" i="26"/>
  <c r="BL30" i="26"/>
  <c r="BL29" i="26"/>
  <c r="BL28" i="26"/>
  <c r="BL27" i="26"/>
  <c r="BN28" i="26"/>
  <c r="BN30" i="26"/>
  <c r="BN31" i="26"/>
  <c r="BN27" i="26"/>
  <c r="BN29" i="26"/>
  <c r="BK31" i="26"/>
  <c r="BK30" i="26"/>
  <c r="BK29" i="26"/>
  <c r="BK28" i="26"/>
  <c r="BK27" i="26"/>
  <c r="BJ31" i="26"/>
  <c r="BJ30" i="26"/>
  <c r="BJ29" i="26"/>
  <c r="BJ28" i="26"/>
  <c r="BJ27" i="26"/>
  <c r="BM31" i="26"/>
  <c r="BM30" i="26"/>
  <c r="BM29" i="26"/>
  <c r="BM28" i="26"/>
  <c r="BM27" i="26"/>
  <c r="BM19" i="26"/>
  <c r="BM18" i="26"/>
  <c r="BM17" i="26"/>
  <c r="BL19" i="26"/>
  <c r="BL18" i="26"/>
  <c r="BL17" i="26"/>
  <c r="BN17" i="26"/>
  <c r="BN19" i="26"/>
  <c r="BN18" i="26"/>
  <c r="BK19" i="26"/>
  <c r="BK18" i="26"/>
  <c r="BK17" i="26"/>
  <c r="BJ19" i="26"/>
  <c r="BJ18" i="26"/>
  <c r="BJ17" i="26"/>
  <c r="BF32" i="26"/>
  <c r="BI32" i="26"/>
  <c r="BH20" i="26"/>
  <c r="BH32" i="26"/>
  <c r="BG20" i="26"/>
  <c r="BG32" i="26"/>
  <c r="BG68" i="26"/>
  <c r="BF68" i="26"/>
  <c r="BE68" i="26"/>
  <c r="BH68" i="26"/>
  <c r="BI68" i="26"/>
  <c r="BE56" i="26"/>
  <c r="BI56" i="26"/>
  <c r="BG56" i="26"/>
  <c r="BF56" i="26"/>
  <c r="BH56" i="26"/>
  <c r="BF44" i="26"/>
  <c r="BE44" i="26"/>
  <c r="BG44" i="26"/>
  <c r="BH44" i="26"/>
  <c r="BI44" i="26"/>
  <c r="BN4" i="26"/>
  <c r="BQ6" i="26"/>
  <c r="BI20" i="26"/>
  <c r="BE32" i="26"/>
  <c r="BF20" i="26"/>
  <c r="BE20" i="26"/>
  <c r="BO6" i="26"/>
  <c r="BR6" i="26"/>
  <c r="BP6" i="26"/>
  <c r="BS6" i="26"/>
  <c r="BL16" i="26"/>
  <c r="BK35" i="26"/>
  <c r="BM35" i="26"/>
  <c r="BJ16" i="26"/>
  <c r="BJ35" i="26"/>
  <c r="BN16" i="26"/>
  <c r="BL36" i="26"/>
  <c r="BM36" i="26"/>
  <c r="BK16" i="26"/>
  <c r="BN35" i="26"/>
  <c r="BM16" i="26"/>
  <c r="BN36" i="26"/>
  <c r="BJ36" i="26"/>
  <c r="BL35" i="26"/>
  <c r="BK36" i="26"/>
  <c r="BL10" i="26"/>
  <c r="BM23" i="26"/>
  <c r="BN10" i="26"/>
  <c r="BL15" i="26"/>
  <c r="BN12" i="26"/>
  <c r="BK12" i="26"/>
  <c r="BK15" i="26"/>
  <c r="BJ10" i="26"/>
  <c r="BM15" i="26"/>
  <c r="BK23" i="26"/>
  <c r="BK22" i="26"/>
  <c r="BJ15" i="26"/>
  <c r="BM24" i="26"/>
  <c r="BK14" i="26"/>
  <c r="BM26" i="26"/>
  <c r="BK10" i="26"/>
  <c r="BM22" i="26"/>
  <c r="BM14" i="26"/>
  <c r="BK34" i="26"/>
  <c r="BL14" i="26"/>
  <c r="BL23" i="26"/>
  <c r="BJ22" i="26"/>
  <c r="BL24" i="26"/>
  <c r="BJ23" i="26"/>
  <c r="BJ11" i="26"/>
  <c r="BN23" i="26"/>
  <c r="BN14" i="26"/>
  <c r="BL22" i="26"/>
  <c r="BK26" i="26"/>
  <c r="BL26" i="26"/>
  <c r="BM10" i="26"/>
  <c r="BN24" i="26"/>
  <c r="BL13" i="26"/>
  <c r="BM25" i="26"/>
  <c r="BJ25" i="26"/>
  <c r="BK25" i="26"/>
  <c r="BN25" i="26"/>
  <c r="BL25" i="26"/>
  <c r="BL11" i="26"/>
  <c r="BN26" i="26"/>
  <c r="BJ14" i="26"/>
  <c r="BK24" i="26"/>
  <c r="BJ24" i="26"/>
  <c r="BN11" i="26"/>
  <c r="BN22" i="26"/>
  <c r="BM34" i="26"/>
  <c r="BM12" i="26"/>
  <c r="BL12" i="26"/>
  <c r="BJ13" i="26"/>
  <c r="BN34" i="26"/>
  <c r="BL34" i="26"/>
  <c r="BN15" i="26"/>
  <c r="BJ34" i="26"/>
  <c r="BK13" i="26"/>
  <c r="BK11" i="26"/>
  <c r="BN13" i="26"/>
  <c r="BJ12" i="26"/>
  <c r="BM13" i="26"/>
  <c r="BM11" i="26"/>
  <c r="BJ26" i="26"/>
  <c r="BS67" i="26" l="1"/>
  <c r="BS66" i="26"/>
  <c r="BS65" i="26"/>
  <c r="BS64" i="26"/>
  <c r="BS63" i="26"/>
  <c r="BS62" i="26"/>
  <c r="BS61" i="26"/>
  <c r="BS60" i="26"/>
  <c r="BS59" i="26"/>
  <c r="BS58" i="26"/>
  <c r="BQ67" i="26"/>
  <c r="BQ66" i="26"/>
  <c r="BQ65" i="26"/>
  <c r="BQ64" i="26"/>
  <c r="BQ63" i="26"/>
  <c r="BQ62" i="26"/>
  <c r="BQ61" i="26"/>
  <c r="BQ60" i="26"/>
  <c r="BQ58" i="26"/>
  <c r="BQ59" i="26"/>
  <c r="BP67" i="26"/>
  <c r="BP66" i="26"/>
  <c r="BP65" i="26"/>
  <c r="BP64" i="26"/>
  <c r="BP60" i="26"/>
  <c r="BP61" i="26"/>
  <c r="BP58" i="26"/>
  <c r="BP62" i="26"/>
  <c r="BP59" i="26"/>
  <c r="BP63" i="26"/>
  <c r="BR67" i="26"/>
  <c r="BR66" i="26"/>
  <c r="BR65" i="26"/>
  <c r="BR64" i="26"/>
  <c r="BR58" i="26"/>
  <c r="BR63" i="26"/>
  <c r="BR59" i="26"/>
  <c r="BR61" i="26"/>
  <c r="BR60" i="26"/>
  <c r="BR62" i="26"/>
  <c r="BO67" i="26"/>
  <c r="BO66" i="26"/>
  <c r="BO65" i="26"/>
  <c r="BO64" i="26"/>
  <c r="BO63" i="26"/>
  <c r="BO62" i="26"/>
  <c r="BO61" i="26"/>
  <c r="BO60" i="26"/>
  <c r="BO59" i="26"/>
  <c r="BO58" i="26"/>
  <c r="BQ55" i="26"/>
  <c r="BQ54" i="26"/>
  <c r="BQ53" i="26"/>
  <c r="BQ52" i="26"/>
  <c r="BQ51" i="26"/>
  <c r="BQ50" i="26"/>
  <c r="BQ49" i="26"/>
  <c r="BQ48" i="26"/>
  <c r="BQ47" i="26"/>
  <c r="BQ46" i="26"/>
  <c r="BS55" i="26"/>
  <c r="BS54" i="26"/>
  <c r="BS53" i="26"/>
  <c r="BS52" i="26"/>
  <c r="BS51" i="26"/>
  <c r="BS47" i="26"/>
  <c r="BS46" i="26"/>
  <c r="BS48" i="26"/>
  <c r="BS49" i="26"/>
  <c r="BS50" i="26"/>
  <c r="BP55" i="26"/>
  <c r="BP54" i="26"/>
  <c r="BP53" i="26"/>
  <c r="BP52" i="26"/>
  <c r="BP51" i="26"/>
  <c r="BP50" i="26"/>
  <c r="BP49" i="26"/>
  <c r="BP48" i="26"/>
  <c r="BP47" i="26"/>
  <c r="BP46" i="26"/>
  <c r="BR55" i="26"/>
  <c r="BR54" i="26"/>
  <c r="BR53" i="26"/>
  <c r="BR52" i="26"/>
  <c r="BR51" i="26"/>
  <c r="BR50" i="26"/>
  <c r="BR49" i="26"/>
  <c r="BR48" i="26"/>
  <c r="BR47" i="26"/>
  <c r="BR46" i="26"/>
  <c r="BO55" i="26"/>
  <c r="BO54" i="26"/>
  <c r="BO53" i="26"/>
  <c r="BO52" i="26"/>
  <c r="BO46" i="26"/>
  <c r="BO51" i="26"/>
  <c r="BO47" i="26"/>
  <c r="BO48" i="26"/>
  <c r="BO50" i="26"/>
  <c r="BO49" i="26"/>
  <c r="BS43" i="26"/>
  <c r="BS42" i="26"/>
  <c r="BS41" i="26"/>
  <c r="BS40" i="26"/>
  <c r="BS39" i="26"/>
  <c r="BS38" i="26"/>
  <c r="BS37" i="26"/>
  <c r="BQ43" i="26"/>
  <c r="BQ42" i="26"/>
  <c r="BQ41" i="26"/>
  <c r="BQ37" i="26"/>
  <c r="BQ38" i="26"/>
  <c r="BQ39" i="26"/>
  <c r="BQ40" i="26"/>
  <c r="BP43" i="26"/>
  <c r="BP42" i="26"/>
  <c r="BP41" i="26"/>
  <c r="BP40" i="26"/>
  <c r="BP39" i="26"/>
  <c r="BP38" i="26"/>
  <c r="BP37" i="26"/>
  <c r="BR43" i="26"/>
  <c r="BR42" i="26"/>
  <c r="BR41" i="26"/>
  <c r="BR40" i="26"/>
  <c r="BR39" i="26"/>
  <c r="BR38" i="26"/>
  <c r="BR37" i="26"/>
  <c r="BO43" i="26"/>
  <c r="BO42" i="26"/>
  <c r="BO41" i="26"/>
  <c r="BO40" i="26"/>
  <c r="BO39" i="26"/>
  <c r="BO38" i="26"/>
  <c r="BO37" i="26"/>
  <c r="BR31" i="26"/>
  <c r="BR30" i="26"/>
  <c r="BR29" i="26"/>
  <c r="BR28" i="26"/>
  <c r="BR27" i="26"/>
  <c r="BS31" i="26"/>
  <c r="BS30" i="26"/>
  <c r="BS29" i="26"/>
  <c r="BS28" i="26"/>
  <c r="BS27" i="26"/>
  <c r="BQ31" i="26"/>
  <c r="BQ30" i="26"/>
  <c r="BQ29" i="26"/>
  <c r="BQ28" i="26"/>
  <c r="BQ27" i="26"/>
  <c r="BP31" i="26"/>
  <c r="BP30" i="26"/>
  <c r="BP29" i="26"/>
  <c r="BP28" i="26"/>
  <c r="BP27" i="26"/>
  <c r="BO31" i="26"/>
  <c r="BO30" i="26"/>
  <c r="BO29" i="26"/>
  <c r="BO28" i="26"/>
  <c r="BO27" i="26"/>
  <c r="BQ19" i="26"/>
  <c r="BQ18" i="26"/>
  <c r="BQ17" i="26"/>
  <c r="BR18" i="26"/>
  <c r="BR17" i="26"/>
  <c r="BR19" i="26"/>
  <c r="BS17" i="26"/>
  <c r="BS19" i="26"/>
  <c r="BS18" i="26"/>
  <c r="BO19" i="26"/>
  <c r="BO18" i="26"/>
  <c r="BO17" i="26"/>
  <c r="BP19" i="26"/>
  <c r="BP18" i="26"/>
  <c r="BP17" i="26"/>
  <c r="BJ32" i="26"/>
  <c r="BK32" i="26"/>
  <c r="BN32" i="26"/>
  <c r="BM20" i="26"/>
  <c r="BM32" i="26"/>
  <c r="BL20" i="26"/>
  <c r="BL32" i="26"/>
  <c r="BN20" i="26"/>
  <c r="BM68" i="26"/>
  <c r="BJ68" i="26"/>
  <c r="BK68" i="26"/>
  <c r="BL68" i="26"/>
  <c r="BN68" i="26"/>
  <c r="BL56" i="26"/>
  <c r="BK56" i="26"/>
  <c r="BJ56" i="26"/>
  <c r="BN56" i="26"/>
  <c r="BM56" i="26"/>
  <c r="BK44" i="26"/>
  <c r="BN44" i="26"/>
  <c r="BJ44" i="26"/>
  <c r="BM44" i="26"/>
  <c r="BL44" i="26"/>
  <c r="BS4" i="26"/>
  <c r="BV6" i="26"/>
  <c r="BJ20" i="26"/>
  <c r="BK20" i="26"/>
  <c r="BW6" i="26"/>
  <c r="BU6" i="26"/>
  <c r="BT6" i="26"/>
  <c r="BX6" i="26"/>
  <c r="BR16" i="26"/>
  <c r="BR35" i="26"/>
  <c r="BP35" i="26"/>
  <c r="BO16" i="26"/>
  <c r="BO35" i="26"/>
  <c r="BR36" i="26"/>
  <c r="BQ36" i="26"/>
  <c r="BP16" i="26"/>
  <c r="BS36" i="26"/>
  <c r="BS35" i="26"/>
  <c r="BS16" i="26"/>
  <c r="BO36" i="26"/>
  <c r="BQ35" i="26"/>
  <c r="BQ16" i="26"/>
  <c r="BP36" i="26"/>
  <c r="BR10" i="26"/>
  <c r="BS25" i="26"/>
  <c r="BP11" i="26"/>
  <c r="BS34" i="26"/>
  <c r="BQ13" i="26"/>
  <c r="BS13" i="26"/>
  <c r="BR22" i="26"/>
  <c r="BS23" i="26"/>
  <c r="BP15" i="26"/>
  <c r="BR15" i="26"/>
  <c r="BO22" i="26"/>
  <c r="BP34" i="26"/>
  <c r="BR12" i="26"/>
  <c r="BQ34" i="26"/>
  <c r="BS12" i="26"/>
  <c r="BO23" i="26"/>
  <c r="BR34" i="26"/>
  <c r="BQ14" i="26"/>
  <c r="BS11" i="26"/>
  <c r="BP10" i="26"/>
  <c r="BQ10" i="26"/>
  <c r="BQ23" i="26"/>
  <c r="BP24" i="26"/>
  <c r="BS24" i="26"/>
  <c r="BQ12" i="26"/>
  <c r="BO11" i="26"/>
  <c r="BR23" i="26"/>
  <c r="BQ15" i="26"/>
  <c r="BR25" i="26"/>
  <c r="BQ11" i="26"/>
  <c r="BQ25" i="26"/>
  <c r="BP25" i="26"/>
  <c r="BQ26" i="26"/>
  <c r="BP12" i="26"/>
  <c r="BO10" i="26"/>
  <c r="BS26" i="26"/>
  <c r="BP14" i="26"/>
  <c r="BO26" i="26"/>
  <c r="BS10" i="26"/>
  <c r="BO15" i="26"/>
  <c r="BO24" i="26"/>
  <c r="BO25" i="26"/>
  <c r="BR24" i="26"/>
  <c r="BO12" i="26"/>
  <c r="BR13" i="26"/>
  <c r="BP22" i="26"/>
  <c r="BO14" i="26"/>
  <c r="BR14" i="26"/>
  <c r="BS14" i="26"/>
  <c r="BR26" i="26"/>
  <c r="BS22" i="26"/>
  <c r="BQ24" i="26"/>
  <c r="BS15" i="26"/>
  <c r="BP13" i="26"/>
  <c r="BO34" i="26"/>
  <c r="BQ22" i="26"/>
  <c r="BR11" i="26"/>
  <c r="BP26" i="26"/>
  <c r="BO13" i="26"/>
  <c r="BP23" i="26"/>
  <c r="BU67" i="26" l="1"/>
  <c r="BU66" i="26"/>
  <c r="BU65" i="26"/>
  <c r="BU64" i="26"/>
  <c r="BU63" i="26"/>
  <c r="BU62" i="26"/>
  <c r="BU61" i="26"/>
  <c r="BU60" i="26"/>
  <c r="BU59" i="26"/>
  <c r="BU58" i="26"/>
  <c r="BV67" i="26"/>
  <c r="BV66" i="26"/>
  <c r="BV65" i="26"/>
  <c r="BV64" i="26"/>
  <c r="BV63" i="26"/>
  <c r="BV62" i="26"/>
  <c r="BV61" i="26"/>
  <c r="BV60" i="26"/>
  <c r="BV59" i="26"/>
  <c r="BV58" i="26"/>
  <c r="BX67" i="26"/>
  <c r="BX66" i="26"/>
  <c r="BX65" i="26"/>
  <c r="BX64" i="26"/>
  <c r="BX62" i="26"/>
  <c r="BX58" i="26"/>
  <c r="BX63" i="26"/>
  <c r="BX59" i="26"/>
  <c r="BX60" i="26"/>
  <c r="BX61" i="26"/>
  <c r="BT64" i="26"/>
  <c r="BT61" i="26"/>
  <c r="BT67" i="26"/>
  <c r="BT62" i="26"/>
  <c r="BT66" i="26"/>
  <c r="BT63" i="26"/>
  <c r="BT59" i="26"/>
  <c r="BT65" i="26"/>
  <c r="BT60" i="26"/>
  <c r="BT58" i="26"/>
  <c r="BW67" i="26"/>
  <c r="BW66" i="26"/>
  <c r="BW65" i="26"/>
  <c r="BW64" i="26"/>
  <c r="BW63" i="26"/>
  <c r="BW62" i="26"/>
  <c r="BW61" i="26"/>
  <c r="BW60" i="26"/>
  <c r="BW59" i="26"/>
  <c r="BW58" i="26"/>
  <c r="BV52" i="26"/>
  <c r="BV49" i="26"/>
  <c r="BV55" i="26"/>
  <c r="BV48" i="26"/>
  <c r="BV46" i="26"/>
  <c r="BV54" i="26"/>
  <c r="BV47" i="26"/>
  <c r="BV53" i="26"/>
  <c r="BV50" i="26"/>
  <c r="BV51" i="26"/>
  <c r="BX55" i="26"/>
  <c r="BX54" i="26"/>
  <c r="BX53" i="26"/>
  <c r="BX52" i="26"/>
  <c r="BX51" i="26"/>
  <c r="BX50" i="26"/>
  <c r="BX49" i="26"/>
  <c r="BX48" i="26"/>
  <c r="BX47" i="26"/>
  <c r="BX46" i="26"/>
  <c r="BT55" i="26"/>
  <c r="BT54" i="26"/>
  <c r="BT53" i="26"/>
  <c r="BT52" i="26"/>
  <c r="BT51" i="26"/>
  <c r="BT50" i="26"/>
  <c r="BT49" i="26"/>
  <c r="BT48" i="26"/>
  <c r="BT47" i="26"/>
  <c r="BT46" i="26"/>
  <c r="BU55" i="26"/>
  <c r="BU54" i="26"/>
  <c r="BU53" i="26"/>
  <c r="BU52" i="26"/>
  <c r="BU51" i="26"/>
  <c r="BU50" i="26"/>
  <c r="BU49" i="26"/>
  <c r="BU48" i="26"/>
  <c r="BU47" i="26"/>
  <c r="BU46" i="26"/>
  <c r="BW55" i="26"/>
  <c r="BW54" i="26"/>
  <c r="BW53" i="26"/>
  <c r="BW52" i="26"/>
  <c r="BW48" i="26"/>
  <c r="BW46" i="26"/>
  <c r="BW50" i="26"/>
  <c r="BW49" i="26"/>
  <c r="BW51" i="26"/>
  <c r="BW47" i="26"/>
  <c r="BX43" i="26"/>
  <c r="BX42" i="26"/>
  <c r="BX41" i="26"/>
  <c r="BX40" i="26"/>
  <c r="BX39" i="26"/>
  <c r="BX38" i="26"/>
  <c r="BX37" i="26"/>
  <c r="BV43" i="26"/>
  <c r="BV42" i="26"/>
  <c r="BV41" i="26"/>
  <c r="BV40" i="26"/>
  <c r="BV39" i="26"/>
  <c r="BV38" i="26"/>
  <c r="BV37" i="26"/>
  <c r="BT43" i="26"/>
  <c r="BT38" i="26"/>
  <c r="BT39" i="26"/>
  <c r="BT40" i="26"/>
  <c r="BT42" i="26"/>
  <c r="BT41" i="26"/>
  <c r="BT37" i="26"/>
  <c r="BU43" i="26"/>
  <c r="BU42" i="26"/>
  <c r="BU41" i="26"/>
  <c r="BU38" i="26"/>
  <c r="BU39" i="26"/>
  <c r="BU40" i="26"/>
  <c r="BU37" i="26"/>
  <c r="BW43" i="26"/>
  <c r="BW42" i="26"/>
  <c r="BW41" i="26"/>
  <c r="BW40" i="26"/>
  <c r="BW39" i="26"/>
  <c r="BW38" i="26"/>
  <c r="BW37" i="26"/>
  <c r="BV28" i="26"/>
  <c r="BV31" i="26"/>
  <c r="BV27" i="26"/>
  <c r="BV30" i="26"/>
  <c r="BV29" i="26"/>
  <c r="BW31" i="26"/>
  <c r="BW30" i="26"/>
  <c r="BW29" i="26"/>
  <c r="BW28" i="26"/>
  <c r="BW27" i="26"/>
  <c r="BX31" i="26"/>
  <c r="BX30" i="26"/>
  <c r="BX29" i="26"/>
  <c r="BX28" i="26"/>
  <c r="BX27" i="26"/>
  <c r="BT31" i="26"/>
  <c r="BT30" i="26"/>
  <c r="BT29" i="26"/>
  <c r="BT28" i="26"/>
  <c r="BT27" i="26"/>
  <c r="BU31" i="26"/>
  <c r="BU30" i="26"/>
  <c r="BU29" i="26"/>
  <c r="BU28" i="26"/>
  <c r="BU27" i="26"/>
  <c r="BV19" i="26"/>
  <c r="BV18" i="26"/>
  <c r="BV17" i="26"/>
  <c r="BW19" i="26"/>
  <c r="BW17" i="26"/>
  <c r="BW18" i="26"/>
  <c r="BX17" i="26"/>
  <c r="BX19" i="26"/>
  <c r="BX18" i="26"/>
  <c r="BT19" i="26"/>
  <c r="BT18" i="26"/>
  <c r="BT17" i="26"/>
  <c r="BU19" i="26"/>
  <c r="BU18" i="26"/>
  <c r="BU17" i="26"/>
  <c r="BP32" i="26"/>
  <c r="BO32" i="26"/>
  <c r="BR32" i="26"/>
  <c r="BS32" i="26"/>
  <c r="BQ32" i="26"/>
  <c r="BQ20" i="26"/>
  <c r="BR20" i="26"/>
  <c r="BP20" i="26"/>
  <c r="BO20" i="26"/>
  <c r="BQ68" i="26"/>
  <c r="BR68" i="26"/>
  <c r="BO68" i="26"/>
  <c r="BS68" i="26"/>
  <c r="BP68" i="26"/>
  <c r="BP56" i="26"/>
  <c r="BO56" i="26"/>
  <c r="BS56" i="26"/>
  <c r="BR56" i="26"/>
  <c r="BQ56" i="26"/>
  <c r="BQ44" i="26"/>
  <c r="BO44" i="26"/>
  <c r="BP44" i="26"/>
  <c r="BR44" i="26"/>
  <c r="BS44" i="26"/>
  <c r="BX4" i="26"/>
  <c r="BY6" i="26"/>
  <c r="BS20" i="26"/>
  <c r="BZ6" i="26"/>
  <c r="CB6" i="26"/>
  <c r="CA6" i="26"/>
  <c r="CC6" i="26"/>
  <c r="BW16" i="26"/>
  <c r="BX35" i="26"/>
  <c r="BW36" i="26"/>
  <c r="BU36" i="26"/>
  <c r="BU16" i="26"/>
  <c r="BX36" i="26"/>
  <c r="BV16" i="26"/>
  <c r="BX16" i="26"/>
  <c r="BT36" i="26"/>
  <c r="BV35" i="26"/>
  <c r="BT35" i="26"/>
  <c r="BT16" i="26"/>
  <c r="BV36" i="26"/>
  <c r="BU35" i="26"/>
  <c r="BW35" i="26"/>
  <c r="BU14" i="26"/>
  <c r="BV22" i="26"/>
  <c r="BX15" i="26"/>
  <c r="BW23" i="26"/>
  <c r="BV13" i="26"/>
  <c r="BV26" i="26"/>
  <c r="BT24" i="26"/>
  <c r="BT22" i="26"/>
  <c r="BT15" i="26"/>
  <c r="BT10" i="26"/>
  <c r="BX24" i="26"/>
  <c r="BU34" i="26"/>
  <c r="BW24" i="26"/>
  <c r="BT26" i="26"/>
  <c r="BV23" i="26"/>
  <c r="BX34" i="26"/>
  <c r="BX10" i="26"/>
  <c r="BV24" i="26"/>
  <c r="BW14" i="26"/>
  <c r="BX23" i="26"/>
  <c r="BX25" i="26"/>
  <c r="BV15" i="26"/>
  <c r="BX13" i="26"/>
  <c r="BV10" i="26"/>
  <c r="BX22" i="26"/>
  <c r="BU22" i="26"/>
  <c r="BU25" i="26"/>
  <c r="BV12" i="26"/>
  <c r="BT34" i="26"/>
  <c r="BT23" i="26"/>
  <c r="BX11" i="26"/>
  <c r="BX14" i="26"/>
  <c r="BU26" i="26"/>
  <c r="BU12" i="26"/>
  <c r="BU10" i="26"/>
  <c r="BW34" i="26"/>
  <c r="BV14" i="26"/>
  <c r="BW26" i="26"/>
  <c r="BX12" i="26"/>
  <c r="BW11" i="26"/>
  <c r="BW13" i="26"/>
  <c r="BV34" i="26"/>
  <c r="BV11" i="26"/>
  <c r="BT12" i="26"/>
  <c r="BT25" i="26"/>
  <c r="BU15" i="26"/>
  <c r="BV25" i="26"/>
  <c r="BW12" i="26"/>
  <c r="BU23" i="26"/>
  <c r="BX26" i="26"/>
  <c r="BW25" i="26"/>
  <c r="BW10" i="26"/>
  <c r="BT11" i="26"/>
  <c r="BT13" i="26"/>
  <c r="BW15" i="26"/>
  <c r="BU24" i="26"/>
  <c r="BU13" i="26"/>
  <c r="BW22" i="26"/>
  <c r="BT14" i="26"/>
  <c r="BU11" i="26"/>
  <c r="BY67" i="26" l="1"/>
  <c r="BY66" i="26"/>
  <c r="BY65" i="26"/>
  <c r="BY64" i="26"/>
  <c r="BY63" i="26"/>
  <c r="BY62" i="26"/>
  <c r="BY61" i="26"/>
  <c r="BY60" i="26"/>
  <c r="BY59" i="26"/>
  <c r="BY58" i="26"/>
  <c r="CC67" i="26"/>
  <c r="CC66" i="26"/>
  <c r="CC65" i="26"/>
  <c r="CC64" i="26"/>
  <c r="CC63" i="26"/>
  <c r="CC62" i="26"/>
  <c r="CC61" i="26"/>
  <c r="CC60" i="26"/>
  <c r="CC59" i="26"/>
  <c r="CC58" i="26"/>
  <c r="CA67" i="26"/>
  <c r="CA66" i="26"/>
  <c r="CA65" i="26"/>
  <c r="CA64" i="26"/>
  <c r="CA63" i="26"/>
  <c r="CA62" i="26"/>
  <c r="CA61" i="26"/>
  <c r="CA60" i="26"/>
  <c r="CA59" i="26"/>
  <c r="CA58" i="26"/>
  <c r="CB67" i="26"/>
  <c r="CB63" i="26"/>
  <c r="CB59" i="26"/>
  <c r="CB65" i="26"/>
  <c r="CB66" i="26"/>
  <c r="CB60" i="26"/>
  <c r="CB61" i="26"/>
  <c r="CB58" i="26"/>
  <c r="CB64" i="26"/>
  <c r="CB62" i="26"/>
  <c r="BZ67" i="26"/>
  <c r="BZ66" i="26"/>
  <c r="BZ65" i="26"/>
  <c r="BZ64" i="26"/>
  <c r="BZ62" i="26"/>
  <c r="BZ58" i="26"/>
  <c r="BZ63" i="26"/>
  <c r="BZ59" i="26"/>
  <c r="BZ60" i="26"/>
  <c r="BZ61" i="26"/>
  <c r="BY55" i="26"/>
  <c r="BY54" i="26"/>
  <c r="BY53" i="26"/>
  <c r="BY52" i="26"/>
  <c r="BY51" i="26"/>
  <c r="BY50" i="26"/>
  <c r="BY49" i="26"/>
  <c r="BY48" i="26"/>
  <c r="BY47" i="26"/>
  <c r="BY46" i="26"/>
  <c r="CC55" i="26"/>
  <c r="CC54" i="26"/>
  <c r="CC53" i="26"/>
  <c r="CC52" i="26"/>
  <c r="CC51" i="26"/>
  <c r="CC50" i="26"/>
  <c r="CC49" i="26"/>
  <c r="CC48" i="26"/>
  <c r="CC47" i="26"/>
  <c r="CC46" i="26"/>
  <c r="CA55" i="26"/>
  <c r="CA54" i="26"/>
  <c r="CA53" i="26"/>
  <c r="CA52" i="26"/>
  <c r="CA49" i="26"/>
  <c r="CA50" i="26"/>
  <c r="CA48" i="26"/>
  <c r="CA51" i="26"/>
  <c r="CA47" i="26"/>
  <c r="CA46" i="26"/>
  <c r="CB55" i="26"/>
  <c r="CB54" i="26"/>
  <c r="CB53" i="26"/>
  <c r="CB52" i="26"/>
  <c r="CB51" i="26"/>
  <c r="CB50" i="26"/>
  <c r="CB49" i="26"/>
  <c r="CB48" i="26"/>
  <c r="CB47" i="26"/>
  <c r="CB46" i="26"/>
  <c r="BZ55" i="26"/>
  <c r="BZ54" i="26"/>
  <c r="BZ53" i="26"/>
  <c r="BZ52" i="26"/>
  <c r="BZ51" i="26"/>
  <c r="BZ50" i="26"/>
  <c r="BZ49" i="26"/>
  <c r="BZ48" i="26"/>
  <c r="BZ47" i="26"/>
  <c r="BZ46" i="26"/>
  <c r="BY43" i="26"/>
  <c r="BY42" i="26"/>
  <c r="BY41" i="26"/>
  <c r="BY39" i="26"/>
  <c r="BY40" i="26"/>
  <c r="BY37" i="26"/>
  <c r="BY38" i="26"/>
  <c r="CA43" i="26"/>
  <c r="CA42" i="26"/>
  <c r="CA41" i="26"/>
  <c r="CA40" i="26"/>
  <c r="CA39" i="26"/>
  <c r="CA38" i="26"/>
  <c r="CA37" i="26"/>
  <c r="CB39" i="26"/>
  <c r="CB43" i="26"/>
  <c r="CB40" i="26"/>
  <c r="CB42" i="26"/>
  <c r="CB41" i="26"/>
  <c r="CB37" i="26"/>
  <c r="CB38" i="26"/>
  <c r="CC43" i="26"/>
  <c r="CC42" i="26"/>
  <c r="CC41" i="26"/>
  <c r="CC40" i="26"/>
  <c r="CC37" i="26"/>
  <c r="CC38" i="26"/>
  <c r="CC39" i="26"/>
  <c r="BZ43" i="26"/>
  <c r="BZ42" i="26"/>
  <c r="BZ41" i="26"/>
  <c r="BZ40" i="26"/>
  <c r="BZ39" i="26"/>
  <c r="BZ38" i="26"/>
  <c r="BZ37" i="26"/>
  <c r="CC31" i="26"/>
  <c r="CC30" i="26"/>
  <c r="CC29" i="26"/>
  <c r="CC28" i="26"/>
  <c r="CC27" i="26"/>
  <c r="BZ31" i="26"/>
  <c r="BZ30" i="26"/>
  <c r="BZ29" i="26"/>
  <c r="BZ28" i="26"/>
  <c r="BZ27" i="26"/>
  <c r="BY31" i="26"/>
  <c r="BY30" i="26"/>
  <c r="BY29" i="26"/>
  <c r="BY28" i="26"/>
  <c r="BY27" i="26"/>
  <c r="CA31" i="26"/>
  <c r="CA30" i="26"/>
  <c r="CA29" i="26"/>
  <c r="CA28" i="26"/>
  <c r="CA27" i="26"/>
  <c r="CB31" i="26"/>
  <c r="CB30" i="26"/>
  <c r="CB29" i="26"/>
  <c r="CB28" i="26"/>
  <c r="CB27" i="26"/>
  <c r="CA19" i="26"/>
  <c r="CA18" i="26"/>
  <c r="CA17" i="26"/>
  <c r="CB19" i="26"/>
  <c r="CB17" i="26"/>
  <c r="CB18" i="26"/>
  <c r="CC17" i="26"/>
  <c r="CC19" i="26"/>
  <c r="CC18" i="26"/>
  <c r="BZ19" i="26"/>
  <c r="BZ18" i="26"/>
  <c r="BZ17" i="26"/>
  <c r="BY19" i="26"/>
  <c r="BY18" i="26"/>
  <c r="BY17" i="26"/>
  <c r="BW32" i="26"/>
  <c r="BV32" i="26"/>
  <c r="BX32" i="26"/>
  <c r="BT32" i="26"/>
  <c r="BV20" i="26"/>
  <c r="BW68" i="26"/>
  <c r="BU68" i="26"/>
  <c r="BV68" i="26"/>
  <c r="BT68" i="26"/>
  <c r="BX68" i="26"/>
  <c r="BV56" i="26"/>
  <c r="BW56" i="26"/>
  <c r="BT56" i="26"/>
  <c r="BU56" i="26"/>
  <c r="BX56" i="26"/>
  <c r="BW44" i="26"/>
  <c r="BU44" i="26"/>
  <c r="BT44" i="26"/>
  <c r="BX44" i="26"/>
  <c r="BV44" i="26"/>
  <c r="CC4" i="26"/>
  <c r="BW20" i="26"/>
  <c r="BU32" i="26"/>
  <c r="BX20" i="26"/>
  <c r="BU20" i="26"/>
  <c r="BT20" i="26"/>
  <c r="CH6" i="26"/>
  <c r="CG6" i="26"/>
  <c r="CF6" i="26"/>
  <c r="CE6" i="26"/>
  <c r="CD6" i="26"/>
  <c r="CB16" i="26"/>
  <c r="CA36" i="26"/>
  <c r="CB35" i="26"/>
  <c r="BY16" i="26"/>
  <c r="CA16" i="26"/>
  <c r="CC16" i="26"/>
  <c r="BZ35" i="26"/>
  <c r="BZ16" i="26"/>
  <c r="BY35" i="26"/>
  <c r="BZ36" i="26"/>
  <c r="CB36" i="26"/>
  <c r="BY36" i="26"/>
  <c r="CC36" i="26"/>
  <c r="CA35" i="26"/>
  <c r="CC35" i="26"/>
  <c r="BY13" i="26"/>
  <c r="BZ24" i="26"/>
  <c r="BY24" i="26"/>
  <c r="CC24" i="26"/>
  <c r="BZ34" i="26"/>
  <c r="CC26" i="26"/>
  <c r="CA26" i="26"/>
  <c r="CA22" i="26"/>
  <c r="CA14" i="26"/>
  <c r="CA10" i="26"/>
  <c r="CB12" i="26"/>
  <c r="CB34" i="26"/>
  <c r="BY12" i="26"/>
  <c r="CC22" i="26"/>
  <c r="BY15" i="26"/>
  <c r="BZ22" i="26"/>
  <c r="BY14" i="26"/>
  <c r="CA25" i="26"/>
  <c r="BY22" i="26"/>
  <c r="BZ12" i="26"/>
  <c r="CB13" i="26"/>
  <c r="CB10" i="26"/>
  <c r="CC12" i="26"/>
  <c r="BY23" i="26"/>
  <c r="BZ25" i="26"/>
  <c r="CA24" i="26"/>
  <c r="BZ13" i="26"/>
  <c r="BY11" i="26"/>
  <c r="CB11" i="26"/>
  <c r="CA13" i="26"/>
  <c r="CA23" i="26"/>
  <c r="CA11" i="26"/>
  <c r="CC25" i="26"/>
  <c r="BY26" i="26"/>
  <c r="BY10" i="26"/>
  <c r="CB24" i="26"/>
  <c r="BZ10" i="26"/>
  <c r="CC11" i="26"/>
  <c r="CC13" i="26"/>
  <c r="BZ23" i="26"/>
  <c r="CB26" i="26"/>
  <c r="BZ14" i="26"/>
  <c r="CC14" i="26"/>
  <c r="CC34" i="26"/>
  <c r="CB15" i="26"/>
  <c r="BZ11" i="26"/>
  <c r="BZ26" i="26"/>
  <c r="CA12" i="26"/>
  <c r="BZ15" i="26"/>
  <c r="CC15" i="26"/>
  <c r="CA15" i="26"/>
  <c r="CB23" i="26"/>
  <c r="CA34" i="26"/>
  <c r="CB22" i="26"/>
  <c r="CB14" i="26"/>
  <c r="CC23" i="26"/>
  <c r="BY34" i="26"/>
  <c r="CC10" i="26"/>
  <c r="BY25" i="26"/>
  <c r="CB25" i="26"/>
  <c r="CH67" i="26" l="1"/>
  <c r="CH66" i="26"/>
  <c r="CH65" i="26"/>
  <c r="CH64" i="26"/>
  <c r="CH63" i="26"/>
  <c r="CH58" i="26"/>
  <c r="CH59" i="26"/>
  <c r="CH60" i="26"/>
  <c r="CH61" i="26"/>
  <c r="CH62" i="26"/>
  <c r="CD67" i="26"/>
  <c r="CD66" i="26"/>
  <c r="CD65" i="26"/>
  <c r="CD64" i="26"/>
  <c r="CD63" i="26"/>
  <c r="CD62" i="26"/>
  <c r="CD61" i="26"/>
  <c r="CD60" i="26"/>
  <c r="CD59" i="26"/>
  <c r="CD58" i="26"/>
  <c r="CE67" i="26"/>
  <c r="CE66" i="26"/>
  <c r="CE65" i="26"/>
  <c r="CE64" i="26"/>
  <c r="CE63" i="26"/>
  <c r="CE62" i="26"/>
  <c r="CE61" i="26"/>
  <c r="CE60" i="26"/>
  <c r="CE59" i="26"/>
  <c r="CE58" i="26"/>
  <c r="CG67" i="26"/>
  <c r="CG66" i="26"/>
  <c r="CG65" i="26"/>
  <c r="CG64" i="26"/>
  <c r="CG63" i="26"/>
  <c r="CG62" i="26"/>
  <c r="CG61" i="26"/>
  <c r="CG60" i="26"/>
  <c r="CG59" i="26"/>
  <c r="CG58" i="26"/>
  <c r="CF67" i="26"/>
  <c r="CF66" i="26"/>
  <c r="CF65" i="26"/>
  <c r="CF64" i="26"/>
  <c r="CF63" i="26"/>
  <c r="CF59" i="26"/>
  <c r="CF60" i="26"/>
  <c r="CF58" i="26"/>
  <c r="CF61" i="26"/>
  <c r="CF62" i="26"/>
  <c r="CD55" i="26"/>
  <c r="CD49" i="26"/>
  <c r="CD51" i="26"/>
  <c r="CD54" i="26"/>
  <c r="CD50" i="26"/>
  <c r="CD53" i="26"/>
  <c r="CD47" i="26"/>
  <c r="CD46" i="26"/>
  <c r="CD52" i="26"/>
  <c r="CD48" i="26"/>
  <c r="CE55" i="26"/>
  <c r="CE54" i="26"/>
  <c r="CE53" i="26"/>
  <c r="CE52" i="26"/>
  <c r="CE46" i="26"/>
  <c r="CE49" i="26"/>
  <c r="CE50" i="26"/>
  <c r="CE51" i="26"/>
  <c r="CE47" i="26"/>
  <c r="CE48" i="26"/>
  <c r="CH55" i="26"/>
  <c r="CH54" i="26"/>
  <c r="CH53" i="26"/>
  <c r="CH52" i="26"/>
  <c r="CH51" i="26"/>
  <c r="CH50" i="26"/>
  <c r="CH49" i="26"/>
  <c r="CH48" i="26"/>
  <c r="CH47" i="26"/>
  <c r="CH46" i="26"/>
  <c r="CF55" i="26"/>
  <c r="CF54" i="26"/>
  <c r="CF53" i="26"/>
  <c r="CF52" i="26"/>
  <c r="CF51" i="26"/>
  <c r="CF50" i="26"/>
  <c r="CF49" i="26"/>
  <c r="CF48" i="26"/>
  <c r="CF47" i="26"/>
  <c r="CF46" i="26"/>
  <c r="CG55" i="26"/>
  <c r="CG54" i="26"/>
  <c r="CG53" i="26"/>
  <c r="CG52" i="26"/>
  <c r="CG51" i="26"/>
  <c r="CG50" i="26"/>
  <c r="CG49" i="26"/>
  <c r="CG48" i="26"/>
  <c r="CG47" i="26"/>
  <c r="CG46" i="26"/>
  <c r="CD43" i="26"/>
  <c r="CD42" i="26"/>
  <c r="CD41" i="26"/>
  <c r="CD40" i="26"/>
  <c r="CD39" i="26"/>
  <c r="CD38" i="26"/>
  <c r="CD37" i="26"/>
  <c r="CE43" i="26"/>
  <c r="CE42" i="26"/>
  <c r="CE41" i="26"/>
  <c r="CE40" i="26"/>
  <c r="CE39" i="26"/>
  <c r="CE38" i="26"/>
  <c r="CE37" i="26"/>
  <c r="CH43" i="26"/>
  <c r="CH42" i="26"/>
  <c r="CH41" i="26"/>
  <c r="CH40" i="26"/>
  <c r="CH39" i="26"/>
  <c r="CH38" i="26"/>
  <c r="CH37" i="26"/>
  <c r="CF43" i="26"/>
  <c r="CF42" i="26"/>
  <c r="CF41" i="26"/>
  <c r="CF40" i="26"/>
  <c r="CF39" i="26"/>
  <c r="CF38" i="26"/>
  <c r="CF37" i="26"/>
  <c r="CG43" i="26"/>
  <c r="CG42" i="26"/>
  <c r="CG41" i="26"/>
  <c r="CG40" i="26"/>
  <c r="CG37" i="26"/>
  <c r="CG38" i="26"/>
  <c r="CG39" i="26"/>
  <c r="CH31" i="26"/>
  <c r="CH30" i="26"/>
  <c r="CH29" i="26"/>
  <c r="CH28" i="26"/>
  <c r="CH27" i="26"/>
  <c r="CD31" i="26"/>
  <c r="CD27" i="26"/>
  <c r="CD30" i="26"/>
  <c r="CD29" i="26"/>
  <c r="CD28" i="26"/>
  <c r="CE31" i="26"/>
  <c r="CE30" i="26"/>
  <c r="CE29" i="26"/>
  <c r="CE28" i="26"/>
  <c r="CE27" i="26"/>
  <c r="CF31" i="26"/>
  <c r="CF30" i="26"/>
  <c r="CF29" i="26"/>
  <c r="CF28" i="26"/>
  <c r="CF27" i="26"/>
  <c r="CG31" i="26"/>
  <c r="CG30" i="26"/>
  <c r="CG29" i="26"/>
  <c r="CG28" i="26"/>
  <c r="CG27" i="26"/>
  <c r="CF19" i="26"/>
  <c r="CF18" i="26"/>
  <c r="CF17" i="26"/>
  <c r="CG18" i="26"/>
  <c r="CG17" i="26"/>
  <c r="CG19" i="26"/>
  <c r="CH17" i="26"/>
  <c r="CH19" i="26"/>
  <c r="CH18" i="26"/>
  <c r="CE19" i="26"/>
  <c r="CE18" i="26"/>
  <c r="CE17" i="26"/>
  <c r="CD19" i="26"/>
  <c r="CD18" i="26"/>
  <c r="CD17" i="26"/>
  <c r="BY32" i="26"/>
  <c r="CB32" i="26"/>
  <c r="BZ32" i="26"/>
  <c r="CC32" i="26"/>
  <c r="CA32" i="26"/>
  <c r="CA20" i="26"/>
  <c r="CB20" i="26"/>
  <c r="BZ68" i="26"/>
  <c r="CB68" i="26"/>
  <c r="CA68" i="26"/>
  <c r="CC68" i="26"/>
  <c r="BY68" i="26"/>
  <c r="BY56" i="26"/>
  <c r="CC56" i="26"/>
  <c r="CB56" i="26"/>
  <c r="CA56" i="26"/>
  <c r="BZ56" i="26"/>
  <c r="CC44" i="26"/>
  <c r="CA44" i="26"/>
  <c r="CB44" i="26"/>
  <c r="BY44" i="26"/>
  <c r="BZ44" i="26"/>
  <c r="CH4" i="26"/>
  <c r="CI6" i="26"/>
  <c r="CC20" i="26"/>
  <c r="BZ20" i="26"/>
  <c r="BY20" i="26"/>
  <c r="CK6" i="26"/>
  <c r="CL6" i="26"/>
  <c r="CJ6" i="26"/>
  <c r="CM6" i="26"/>
  <c r="CG16" i="26"/>
  <c r="CE35" i="26"/>
  <c r="CD36" i="26"/>
  <c r="CF36" i="26"/>
  <c r="CH36" i="26"/>
  <c r="CD16" i="26"/>
  <c r="CD35" i="26"/>
  <c r="CF16" i="26"/>
  <c r="CG36" i="26"/>
  <c r="CH16" i="26"/>
  <c r="CG35" i="26"/>
  <c r="CE16" i="26"/>
  <c r="CH35" i="26"/>
  <c r="CF35" i="26"/>
  <c r="CE36" i="26"/>
  <c r="CG10" i="26"/>
  <c r="CF23" i="26"/>
  <c r="CH15" i="26"/>
  <c r="CD11" i="26"/>
  <c r="CG22" i="26"/>
  <c r="CE13" i="26"/>
  <c r="CG24" i="26"/>
  <c r="CD10" i="26"/>
  <c r="CE14" i="26"/>
  <c r="CE10" i="26"/>
  <c r="CE15" i="26"/>
  <c r="CH22" i="26"/>
  <c r="CH10" i="26"/>
  <c r="CE23" i="26"/>
  <c r="CF22" i="26"/>
  <c r="CF25" i="26"/>
  <c r="CG14" i="26"/>
  <c r="CH14" i="26"/>
  <c r="CH25" i="26"/>
  <c r="CE26" i="26"/>
  <c r="CG25" i="26"/>
  <c r="CH24" i="26"/>
  <c r="CD13" i="26"/>
  <c r="CD23" i="26"/>
  <c r="CE12" i="26"/>
  <c r="CH23" i="26"/>
  <c r="CF14" i="26"/>
  <c r="CF12" i="26"/>
  <c r="CF13" i="26"/>
  <c r="CF15" i="26"/>
  <c r="CD14" i="26"/>
  <c r="CE24" i="26"/>
  <c r="CD24" i="26"/>
  <c r="CF10" i="26"/>
  <c r="CG13" i="26"/>
  <c r="CH13" i="26"/>
  <c r="CF34" i="26"/>
  <c r="CG15" i="26"/>
  <c r="CD34" i="26"/>
  <c r="CE11" i="26"/>
  <c r="CG23" i="26"/>
  <c r="CE34" i="26"/>
  <c r="CH12" i="26"/>
  <c r="CH26" i="26"/>
  <c r="CG26" i="26"/>
  <c r="CD12" i="26"/>
  <c r="CE22" i="26"/>
  <c r="CF11" i="26"/>
  <c r="CD26" i="26"/>
  <c r="CD15" i="26"/>
  <c r="CG11" i="26"/>
  <c r="CG12" i="26"/>
  <c r="CH11" i="26"/>
  <c r="CF24" i="26"/>
  <c r="CG34" i="26"/>
  <c r="CD22" i="26"/>
  <c r="CD25" i="26"/>
  <c r="CE25" i="26"/>
  <c r="CF26" i="26"/>
  <c r="CH34" i="26"/>
  <c r="CL67" i="26" l="1"/>
  <c r="CL66" i="26"/>
  <c r="CL65" i="26"/>
  <c r="CL64" i="26"/>
  <c r="CL63" i="26"/>
  <c r="CL62" i="26"/>
  <c r="CL61" i="26"/>
  <c r="CL60" i="26"/>
  <c r="CL59" i="26"/>
  <c r="CL58" i="26"/>
  <c r="CM67" i="26"/>
  <c r="CM66" i="26"/>
  <c r="CM65" i="26"/>
  <c r="CM64" i="26"/>
  <c r="CM63" i="26"/>
  <c r="CM62" i="26"/>
  <c r="CM61" i="26"/>
  <c r="CM60" i="26"/>
  <c r="CM59" i="26"/>
  <c r="CM58" i="26"/>
  <c r="CJ67" i="26"/>
  <c r="CJ63" i="26"/>
  <c r="CJ60" i="26"/>
  <c r="CJ66" i="26"/>
  <c r="CJ61" i="26"/>
  <c r="CJ65" i="26"/>
  <c r="CJ62" i="26"/>
  <c r="CJ64" i="26"/>
  <c r="CJ59" i="26"/>
  <c r="CJ58" i="26"/>
  <c r="CI67" i="26"/>
  <c r="CI66" i="26"/>
  <c r="CI65" i="26"/>
  <c r="CI64" i="26"/>
  <c r="CI63" i="26"/>
  <c r="CI62" i="26"/>
  <c r="CI61" i="26"/>
  <c r="CI60" i="26"/>
  <c r="CI59" i="26"/>
  <c r="CI58" i="26"/>
  <c r="CK67" i="26"/>
  <c r="CK66" i="26"/>
  <c r="CK65" i="26"/>
  <c r="CK64" i="26"/>
  <c r="CK63" i="26"/>
  <c r="CK62" i="26"/>
  <c r="CK61" i="26"/>
  <c r="CK60" i="26"/>
  <c r="CK59" i="26"/>
  <c r="CK58" i="26"/>
  <c r="CJ55" i="26"/>
  <c r="CJ54" i="26"/>
  <c r="CJ53" i="26"/>
  <c r="CJ52" i="26"/>
  <c r="CJ51" i="26"/>
  <c r="CJ50" i="26"/>
  <c r="CJ49" i="26"/>
  <c r="CJ48" i="26"/>
  <c r="CJ47" i="26"/>
  <c r="CJ46" i="26"/>
  <c r="CI55" i="26"/>
  <c r="CI54" i="26"/>
  <c r="CI53" i="26"/>
  <c r="CI52" i="26"/>
  <c r="CI46" i="26"/>
  <c r="CI50" i="26"/>
  <c r="CI48" i="26"/>
  <c r="CI51" i="26"/>
  <c r="CI47" i="26"/>
  <c r="CI49" i="26"/>
  <c r="CM55" i="26"/>
  <c r="CM54" i="26"/>
  <c r="CM53" i="26"/>
  <c r="CM52" i="26"/>
  <c r="CM51" i="26"/>
  <c r="CM47" i="26"/>
  <c r="CM49" i="26"/>
  <c r="CM48" i="26"/>
  <c r="CM46" i="26"/>
  <c r="CM50" i="26"/>
  <c r="CL55" i="26"/>
  <c r="CL48" i="26"/>
  <c r="CL54" i="26"/>
  <c r="CL51" i="26"/>
  <c r="CL47" i="26"/>
  <c r="CL46" i="26"/>
  <c r="CL50" i="26"/>
  <c r="CL53" i="26"/>
  <c r="CL52" i="26"/>
  <c r="CL49" i="26"/>
  <c r="CK55" i="26"/>
  <c r="CK54" i="26"/>
  <c r="CK53" i="26"/>
  <c r="CK52" i="26"/>
  <c r="CK51" i="26"/>
  <c r="CK50" i="26"/>
  <c r="CK49" i="26"/>
  <c r="CK48" i="26"/>
  <c r="CK47" i="26"/>
  <c r="CK46" i="26"/>
  <c r="CI43" i="26"/>
  <c r="CI42" i="26"/>
  <c r="CI41" i="26"/>
  <c r="CI40" i="26"/>
  <c r="CI39" i="26"/>
  <c r="CI38" i="26"/>
  <c r="CI37" i="26"/>
  <c r="CL43" i="26"/>
  <c r="CL42" i="26"/>
  <c r="CL41" i="26"/>
  <c r="CL40" i="26"/>
  <c r="CL39" i="26"/>
  <c r="CL38" i="26"/>
  <c r="CL37" i="26"/>
  <c r="CM43" i="26"/>
  <c r="CM42" i="26"/>
  <c r="CM41" i="26"/>
  <c r="CM40" i="26"/>
  <c r="CM39" i="26"/>
  <c r="CM38" i="26"/>
  <c r="CM37" i="26"/>
  <c r="CJ43" i="26"/>
  <c r="CJ37" i="26"/>
  <c r="CJ42" i="26"/>
  <c r="CJ38" i="26"/>
  <c r="CJ41" i="26"/>
  <c r="CJ39" i="26"/>
  <c r="CJ40" i="26"/>
  <c r="CK43" i="26"/>
  <c r="CK42" i="26"/>
  <c r="CK41" i="26"/>
  <c r="CK37" i="26"/>
  <c r="CK38" i="26"/>
  <c r="CK39" i="26"/>
  <c r="CK40" i="26"/>
  <c r="CK31" i="26"/>
  <c r="CK30" i="26"/>
  <c r="CK29" i="26"/>
  <c r="CK28" i="26"/>
  <c r="CK27" i="26"/>
  <c r="CI31" i="26"/>
  <c r="CI30" i="26"/>
  <c r="CI29" i="26"/>
  <c r="CI28" i="26"/>
  <c r="CI27" i="26"/>
  <c r="CM31" i="26"/>
  <c r="CM30" i="26"/>
  <c r="CM29" i="26"/>
  <c r="CM28" i="26"/>
  <c r="CM27" i="26"/>
  <c r="CJ31" i="26"/>
  <c r="CJ30" i="26"/>
  <c r="CJ29" i="26"/>
  <c r="CJ28" i="26"/>
  <c r="CJ27" i="26"/>
  <c r="CL29" i="26"/>
  <c r="CL30" i="26"/>
  <c r="CL28" i="26"/>
  <c r="CL31" i="26"/>
  <c r="CL27" i="26"/>
  <c r="CL18" i="26"/>
  <c r="CL17" i="26"/>
  <c r="CL19" i="26"/>
  <c r="CK19" i="26"/>
  <c r="CK18" i="26"/>
  <c r="CK17" i="26"/>
  <c r="CM17" i="26"/>
  <c r="CM19" i="26"/>
  <c r="CM18" i="26"/>
  <c r="CI19" i="26"/>
  <c r="CI17" i="26"/>
  <c r="CI18" i="26"/>
  <c r="CJ19" i="26"/>
  <c r="CJ18" i="26"/>
  <c r="CJ17" i="26"/>
  <c r="CF32" i="26"/>
  <c r="CD32" i="26"/>
  <c r="CE32" i="26"/>
  <c r="CG32" i="26"/>
  <c r="CH32" i="26"/>
  <c r="CF20" i="26"/>
  <c r="CG20" i="26"/>
  <c r="CG68" i="26"/>
  <c r="CE68" i="26"/>
  <c r="CF68" i="26"/>
  <c r="CD68" i="26"/>
  <c r="CH68" i="26"/>
  <c r="CE56" i="26"/>
  <c r="CF56" i="26"/>
  <c r="CD56" i="26"/>
  <c r="CH56" i="26"/>
  <c r="CG56" i="26"/>
  <c r="CE44" i="26"/>
  <c r="CD44" i="26"/>
  <c r="CH44" i="26"/>
  <c r="CG44" i="26"/>
  <c r="CF44" i="26"/>
  <c r="CM4" i="26"/>
  <c r="CQ6" i="26"/>
  <c r="CH20" i="26"/>
  <c r="CE20" i="26"/>
  <c r="CD20" i="26"/>
  <c r="CO6" i="26"/>
  <c r="CN6" i="26"/>
  <c r="CP6" i="26"/>
  <c r="CK16" i="26"/>
  <c r="CJ35" i="26"/>
  <c r="CJ16" i="26"/>
  <c r="CM35" i="26"/>
  <c r="CM16" i="26"/>
  <c r="CL16" i="26"/>
  <c r="CI16" i="26"/>
  <c r="CL36" i="26"/>
  <c r="CI36" i="26"/>
  <c r="CJ36" i="26"/>
  <c r="CL35" i="26"/>
  <c r="CK35" i="26"/>
  <c r="CK36" i="26"/>
  <c r="CM36" i="26"/>
  <c r="CI35" i="26"/>
  <c r="CM12" i="26"/>
  <c r="CK13" i="26"/>
  <c r="CM10" i="26"/>
  <c r="CI15" i="26"/>
  <c r="CJ34" i="26"/>
  <c r="CK24" i="26"/>
  <c r="CI22" i="26"/>
  <c r="CJ26" i="26"/>
  <c r="CM14" i="26"/>
  <c r="CJ11" i="26"/>
  <c r="CJ15" i="26"/>
  <c r="CI34" i="26"/>
  <c r="CL12" i="26"/>
  <c r="CI23" i="26"/>
  <c r="CL23" i="26"/>
  <c r="CI25" i="26"/>
  <c r="CL34" i="26"/>
  <c r="CL24" i="26"/>
  <c r="CK15" i="26"/>
  <c r="CJ10" i="26"/>
  <c r="CJ14" i="26"/>
  <c r="CK23" i="26"/>
  <c r="CK34" i="26"/>
  <c r="CM15" i="26"/>
  <c r="CI12" i="26"/>
  <c r="CL13" i="26"/>
  <c r="CM26" i="26"/>
  <c r="CM24" i="26"/>
  <c r="CM11" i="26"/>
  <c r="CK25" i="26"/>
  <c r="CK14" i="26"/>
  <c r="CM25" i="26"/>
  <c r="CK22" i="26"/>
  <c r="CM13" i="26"/>
  <c r="CK10" i="26"/>
  <c r="CL26" i="26"/>
  <c r="CJ13" i="26"/>
  <c r="CM23" i="26"/>
  <c r="CI24" i="26"/>
  <c r="CL11" i="26"/>
  <c r="CI13" i="26"/>
  <c r="CJ25" i="26"/>
  <c r="CI11" i="26"/>
  <c r="CJ24" i="26"/>
  <c r="CI10" i="26"/>
  <c r="CL25" i="26"/>
  <c r="CJ12" i="26"/>
  <c r="CK11" i="26"/>
  <c r="CL15" i="26"/>
  <c r="CL14" i="26"/>
  <c r="CK26" i="26"/>
  <c r="CI26" i="26"/>
  <c r="CM22" i="26"/>
  <c r="CI14" i="26"/>
  <c r="CM34" i="26"/>
  <c r="CJ22" i="26"/>
  <c r="CL22" i="26"/>
  <c r="CL10" i="26"/>
  <c r="CK12" i="26"/>
  <c r="CJ23" i="26"/>
  <c r="CQ67" i="26" l="1"/>
  <c r="CQ66" i="26"/>
  <c r="CQ65" i="26"/>
  <c r="CQ64" i="26"/>
  <c r="CQ63" i="26"/>
  <c r="CQ62" i="26"/>
  <c r="CQ61" i="26"/>
  <c r="CQ60" i="26"/>
  <c r="CQ59" i="26"/>
  <c r="CQ58" i="26"/>
  <c r="CP67" i="26"/>
  <c r="CP66" i="26"/>
  <c r="CP65" i="26"/>
  <c r="CP64" i="26"/>
  <c r="CP63" i="26"/>
  <c r="CP61" i="26"/>
  <c r="CP58" i="26"/>
  <c r="CP62" i="26"/>
  <c r="CP59" i="26"/>
  <c r="CP60" i="26"/>
  <c r="CO67" i="26"/>
  <c r="CO66" i="26"/>
  <c r="CO65" i="26"/>
  <c r="CO64" i="26"/>
  <c r="CO63" i="26"/>
  <c r="CO62" i="26"/>
  <c r="CO61" i="26"/>
  <c r="CO60" i="26"/>
  <c r="CO59" i="26"/>
  <c r="CO58" i="26"/>
  <c r="CN67" i="26"/>
  <c r="CN66" i="26"/>
  <c r="CN65" i="26"/>
  <c r="CN64" i="26"/>
  <c r="CN63" i="26"/>
  <c r="CN61" i="26"/>
  <c r="CN59" i="26"/>
  <c r="CN58" i="26"/>
  <c r="CN62" i="26"/>
  <c r="CN60" i="26"/>
  <c r="CQ55" i="26"/>
  <c r="CQ54" i="26"/>
  <c r="CQ53" i="26"/>
  <c r="CQ52" i="26"/>
  <c r="CQ48" i="26"/>
  <c r="CQ49" i="26"/>
  <c r="CQ47" i="26"/>
  <c r="CQ46" i="26"/>
  <c r="CQ50" i="26"/>
  <c r="CQ51" i="26"/>
  <c r="CP55" i="26"/>
  <c r="CP54" i="26"/>
  <c r="CP53" i="26"/>
  <c r="CP52" i="26"/>
  <c r="CP51" i="26"/>
  <c r="CP50" i="26"/>
  <c r="CP49" i="26"/>
  <c r="CP48" i="26"/>
  <c r="CP47" i="26"/>
  <c r="CP46" i="26"/>
  <c r="CN55" i="26"/>
  <c r="CN54" i="26"/>
  <c r="CN53" i="26"/>
  <c r="CN52" i="26"/>
  <c r="CN51" i="26"/>
  <c r="CN50" i="26"/>
  <c r="CN49" i="26"/>
  <c r="CN48" i="26"/>
  <c r="CN47" i="26"/>
  <c r="CN46" i="26"/>
  <c r="CO55" i="26"/>
  <c r="CO54" i="26"/>
  <c r="CO53" i="26"/>
  <c r="CO52" i="26"/>
  <c r="CO51" i="26"/>
  <c r="CO50" i="26"/>
  <c r="CO49" i="26"/>
  <c r="CO48" i="26"/>
  <c r="CO47" i="26"/>
  <c r="CO46" i="26"/>
  <c r="CQ43" i="26"/>
  <c r="CQ42" i="26"/>
  <c r="CQ41" i="26"/>
  <c r="CQ40" i="26"/>
  <c r="CQ39" i="26"/>
  <c r="CQ38" i="26"/>
  <c r="CQ37" i="26"/>
  <c r="CP43" i="26"/>
  <c r="CP42" i="26"/>
  <c r="CP41" i="26"/>
  <c r="CP40" i="26"/>
  <c r="CP39" i="26"/>
  <c r="CP38" i="26"/>
  <c r="CP37" i="26"/>
  <c r="CN43" i="26"/>
  <c r="CN42" i="26"/>
  <c r="CN41" i="26"/>
  <c r="CN40" i="26"/>
  <c r="CN39" i="26"/>
  <c r="CN38" i="26"/>
  <c r="CN37" i="26"/>
  <c r="CO43" i="26"/>
  <c r="CO42" i="26"/>
  <c r="CO41" i="26"/>
  <c r="CO40" i="26"/>
  <c r="CO38" i="26"/>
  <c r="CO39" i="26"/>
  <c r="CO37" i="26"/>
  <c r="CQ31" i="26"/>
  <c r="CQ30" i="26"/>
  <c r="CQ29" i="26"/>
  <c r="CQ28" i="26"/>
  <c r="CQ27" i="26"/>
  <c r="CP31" i="26"/>
  <c r="CP30" i="26"/>
  <c r="CP29" i="26"/>
  <c r="CP28" i="26"/>
  <c r="CP27" i="26"/>
  <c r="CN31" i="26"/>
  <c r="CN30" i="26"/>
  <c r="CN29" i="26"/>
  <c r="CN28" i="26"/>
  <c r="CN27" i="26"/>
  <c r="CO31" i="26"/>
  <c r="CO30" i="26"/>
  <c r="CO29" i="26"/>
  <c r="CO28" i="26"/>
  <c r="CO27" i="26"/>
  <c r="CQ18" i="26"/>
  <c r="CQ17" i="26"/>
  <c r="CQ19" i="26"/>
  <c r="CP18" i="26"/>
  <c r="CP17" i="26"/>
  <c r="CP19" i="26"/>
  <c r="CO19" i="26"/>
  <c r="CO18" i="26"/>
  <c r="CO17" i="26"/>
  <c r="CN19" i="26"/>
  <c r="CN17" i="26"/>
  <c r="CN18" i="26"/>
  <c r="CJ32" i="26"/>
  <c r="CL32" i="26"/>
  <c r="CK32" i="26"/>
  <c r="CM32" i="26"/>
  <c r="CI32" i="26"/>
  <c r="CL20" i="26"/>
  <c r="CK20" i="26"/>
  <c r="CK68" i="26"/>
  <c r="CI68" i="26"/>
  <c r="CJ68" i="26"/>
  <c r="CM68" i="26"/>
  <c r="CL68" i="26"/>
  <c r="CK56" i="26"/>
  <c r="CI56" i="26"/>
  <c r="CJ56" i="26"/>
  <c r="CM56" i="26"/>
  <c r="CL56" i="26"/>
  <c r="CI44" i="26"/>
  <c r="CL44" i="26"/>
  <c r="CK44" i="26"/>
  <c r="CJ44" i="26"/>
  <c r="CM44" i="26"/>
  <c r="CM20" i="26"/>
  <c r="CJ20" i="26"/>
  <c r="CI20" i="26"/>
  <c r="CP16" i="26"/>
  <c r="CQ36" i="26"/>
  <c r="CP36" i="26"/>
  <c r="CO36" i="26"/>
  <c r="CO35" i="26"/>
  <c r="CN36" i="26"/>
  <c r="CP35" i="26"/>
  <c r="CO16" i="26"/>
  <c r="CN35" i="26"/>
  <c r="CQ16" i="26"/>
  <c r="CQ35" i="26"/>
  <c r="CN16" i="26"/>
  <c r="CN34" i="26"/>
  <c r="CQ34" i="26"/>
  <c r="CO14" i="26"/>
  <c r="CQ14" i="26"/>
  <c r="CN23" i="26"/>
  <c r="CO34" i="26"/>
  <c r="CP15" i="26"/>
  <c r="CO15" i="26"/>
  <c r="CP13" i="26"/>
  <c r="CO10" i="26"/>
  <c r="CO25" i="26"/>
  <c r="CP12" i="26"/>
  <c r="CN15" i="26"/>
  <c r="CO13" i="26"/>
  <c r="CP14" i="26"/>
  <c r="CQ10" i="26"/>
  <c r="CQ23" i="26"/>
  <c r="CN13" i="26"/>
  <c r="CN22" i="26"/>
  <c r="CN24" i="26"/>
  <c r="CN25" i="26"/>
  <c r="CQ12" i="26"/>
  <c r="CP22" i="26"/>
  <c r="CN12" i="26"/>
  <c r="CO11" i="26"/>
  <c r="CO26" i="26"/>
  <c r="CQ13" i="26"/>
  <c r="CO22" i="26"/>
  <c r="CO12" i="26"/>
  <c r="CQ25" i="26"/>
  <c r="CN11" i="26"/>
  <c r="CP25" i="26"/>
  <c r="CP24" i="26"/>
  <c r="CQ11" i="26"/>
  <c r="CP10" i="26"/>
  <c r="CQ26" i="26"/>
  <c r="CP23" i="26"/>
  <c r="CP26" i="26"/>
  <c r="CO23" i="26"/>
  <c r="CQ22" i="26"/>
  <c r="CN14" i="26"/>
  <c r="CP34" i="26"/>
  <c r="CP11" i="26"/>
  <c r="CN26" i="26"/>
  <c r="CO24" i="26"/>
  <c r="CN10" i="26"/>
  <c r="CQ15" i="26"/>
  <c r="CQ24" i="26"/>
  <c r="CO32" i="26" l="1"/>
  <c r="CQ32" i="26"/>
  <c r="CN32" i="26"/>
  <c r="CP32" i="26"/>
  <c r="CP20" i="26"/>
  <c r="CQ20" i="26"/>
  <c r="CQ68" i="26"/>
  <c r="CN68" i="26"/>
  <c r="CO68" i="26"/>
  <c r="CP68" i="26"/>
  <c r="CP56" i="26"/>
  <c r="CO56" i="26"/>
  <c r="CQ56" i="26"/>
  <c r="CN56" i="26"/>
  <c r="CN44" i="26"/>
  <c r="CO44" i="26"/>
  <c r="CQ44" i="26"/>
  <c r="CP44" i="26"/>
  <c r="CO20" i="26"/>
  <c r="CN20" i="26"/>
  <c r="Z57" i="26" l="1"/>
  <c r="Z45" i="26"/>
  <c r="Z33" i="26"/>
  <c r="U21" i="26"/>
  <c r="AC33" i="26"/>
  <c r="AC57" i="26"/>
  <c r="AC45" i="26"/>
  <c r="X21" i="26"/>
  <c r="AA45" i="26"/>
  <c r="AA33" i="26"/>
  <c r="V21" i="26"/>
  <c r="AA57" i="26"/>
  <c r="AB57" i="26"/>
  <c r="AB33" i="26"/>
  <c r="AB45" i="26"/>
  <c r="W21" i="26"/>
  <c r="BO57" i="26"/>
  <c r="AY57" i="26"/>
  <c r="BL57" i="26"/>
  <c r="BW57" i="26"/>
  <c r="BF57" i="26"/>
  <c r="P21" i="26"/>
  <c r="Z21" i="26" s="1"/>
  <c r="AD57" i="26"/>
  <c r="AD45" i="26"/>
  <c r="AD33" i="26"/>
  <c r="Y21" i="26"/>
  <c r="T21" i="26"/>
  <c r="Q21" i="26"/>
  <c r="R21" i="26"/>
  <c r="AB21" i="26" s="1"/>
  <c r="S21" i="26"/>
  <c r="AC21" i="26" s="1"/>
  <c r="CB57" i="26" l="1"/>
  <c r="CL57" i="26"/>
  <c r="BR57" i="26"/>
  <c r="AS57" i="26"/>
  <c r="CO57" i="26"/>
  <c r="AL57" i="26"/>
  <c r="BM57" i="26"/>
  <c r="AX57" i="26"/>
  <c r="AN57" i="26"/>
  <c r="BZ57" i="26"/>
  <c r="AD21" i="26"/>
  <c r="CE57" i="26"/>
  <c r="BA57" i="26"/>
  <c r="BC57" i="26"/>
  <c r="CQ57" i="26"/>
  <c r="AH57" i="26"/>
  <c r="CF57" i="26"/>
  <c r="BD57" i="26"/>
  <c r="AE57" i="26"/>
  <c r="BT57" i="26"/>
  <c r="CI57" i="26"/>
  <c r="CK57" i="26"/>
  <c r="BI57" i="26"/>
  <c r="CM57" i="26"/>
  <c r="AP57" i="26"/>
  <c r="CN57" i="26"/>
  <c r="AW57" i="26"/>
  <c r="CA57" i="26"/>
  <c r="AT57" i="26"/>
  <c r="AZ57" i="26"/>
  <c r="BK57" i="26"/>
  <c r="AI57" i="26"/>
  <c r="CG57" i="26"/>
  <c r="AR57" i="26"/>
  <c r="BQ57" i="26"/>
  <c r="AJ57" i="26"/>
  <c r="BE57" i="26"/>
  <c r="AA21" i="26"/>
  <c r="AV57" i="26"/>
  <c r="AG57" i="26"/>
  <c r="BP57" i="26"/>
  <c r="BH57" i="26"/>
  <c r="AM57" i="26"/>
  <c r="BB57" i="26"/>
  <c r="AO57" i="26"/>
  <c r="CC57" i="26"/>
  <c r="AF57" i="26"/>
  <c r="CD57" i="26"/>
  <c r="CJ57" i="26"/>
  <c r="BV57" i="26"/>
  <c r="CP57" i="26"/>
  <c r="BN57" i="26"/>
  <c r="AU57" i="26"/>
  <c r="AQ57" i="26"/>
  <c r="BG57" i="26"/>
  <c r="CH57" i="26"/>
  <c r="BS57" i="26"/>
  <c r="AK57" i="26"/>
  <c r="BJ57" i="26"/>
  <c r="BU57" i="26"/>
  <c r="BX57" i="26"/>
  <c r="BY57" i="26"/>
</calcChain>
</file>

<file path=xl/sharedStrings.xml><?xml version="1.0" encoding="utf-8"?>
<sst xmlns="http://schemas.openxmlformats.org/spreadsheetml/2006/main" count="12606" uniqueCount="3287">
  <si>
    <t>City</t>
  </si>
  <si>
    <t xml:space="preserve"> City Lat</t>
  </si>
  <si>
    <t xml:space="preserve"> City Lon</t>
  </si>
  <si>
    <t xml:space="preserve"> METAR Name</t>
  </si>
  <si>
    <t xml:space="preserve"> ICAO</t>
  </si>
  <si>
    <t xml:space="preserve"> Country</t>
  </si>
  <si>
    <t xml:space="preserve"> State</t>
  </si>
  <si>
    <t xml:space="preserve"> METAR Lat</t>
  </si>
  <si>
    <t xml:space="preserve"> METAR Lon</t>
  </si>
  <si>
    <t xml:space="preserve"> Distance (M)</t>
  </si>
  <si>
    <t>TZ</t>
  </si>
  <si>
    <t>New York City</t>
  </si>
  <si>
    <t>null</t>
  </si>
  <si>
    <t>ET</t>
  </si>
  <si>
    <t>Los Angeles</t>
  </si>
  <si>
    <t>PT</t>
  </si>
  <si>
    <t>Chicago</t>
  </si>
  <si>
    <t>CT</t>
  </si>
  <si>
    <t>Houston</t>
  </si>
  <si>
    <t>Philadelphia</t>
  </si>
  <si>
    <t>Phoenix</t>
  </si>
  <si>
    <t>MT</t>
  </si>
  <si>
    <t>San Antonio</t>
  </si>
  <si>
    <t>San Diego</t>
  </si>
  <si>
    <t>The Bronx</t>
  </si>
  <si>
    <t>Dallas</t>
  </si>
  <si>
    <t>San Jose</t>
  </si>
  <si>
    <t>Austin</t>
  </si>
  <si>
    <t>Jacksonville</t>
  </si>
  <si>
    <t>San Francisco</t>
  </si>
  <si>
    <t>Columbus</t>
  </si>
  <si>
    <t>Fort Worth</t>
  </si>
  <si>
    <t>Indianapolis</t>
  </si>
  <si>
    <t>Charlotte</t>
  </si>
  <si>
    <t>Seattle</t>
  </si>
  <si>
    <t>Denver</t>
  </si>
  <si>
    <t>El Paso</t>
  </si>
  <si>
    <t>Detroit</t>
  </si>
  <si>
    <t>Boston</t>
  </si>
  <si>
    <t>Memphis</t>
  </si>
  <si>
    <t>New South Memphis</t>
  </si>
  <si>
    <t>Portland</t>
  </si>
  <si>
    <t>Oklahoma City</t>
  </si>
  <si>
    <t>Las Vegas</t>
  </si>
  <si>
    <t>Baltimore</t>
  </si>
  <si>
    <t>Washington D.C.</t>
  </si>
  <si>
    <t>Milwaukee</t>
  </si>
  <si>
    <t>Albuquerque</t>
  </si>
  <si>
    <t>Tucson</t>
  </si>
  <si>
    <t>Nashville</t>
  </si>
  <si>
    <t>Fresno</t>
  </si>
  <si>
    <t>Sacramento</t>
  </si>
  <si>
    <t>Kansas City</t>
  </si>
  <si>
    <t>Long Beach</t>
  </si>
  <si>
    <t>Mesa</t>
  </si>
  <si>
    <t>Staten Island</t>
  </si>
  <si>
    <t>Atlanta</t>
  </si>
  <si>
    <t>Colorado Springs</t>
  </si>
  <si>
    <t>Virginia Beach</t>
  </si>
  <si>
    <t>Raleigh</t>
  </si>
  <si>
    <t>Omaha</t>
  </si>
  <si>
    <t>Miami</t>
  </si>
  <si>
    <t>Oakland</t>
  </si>
  <si>
    <t>Minneapolis</t>
  </si>
  <si>
    <t>Tulsa</t>
  </si>
  <si>
    <t>Wichita</t>
  </si>
  <si>
    <t>New Orleans</t>
  </si>
  <si>
    <t>Cleveland</t>
  </si>
  <si>
    <t>Bakersfield</t>
  </si>
  <si>
    <t>Honolulu</t>
  </si>
  <si>
    <t>Tampa</t>
  </si>
  <si>
    <t>Aurora</t>
  </si>
  <si>
    <t>Anaheim</t>
  </si>
  <si>
    <t>Corpus Christi</t>
  </si>
  <si>
    <t>Riverside</t>
  </si>
  <si>
    <t>St. Louis</t>
  </si>
  <si>
    <t>Lexington-Fayette</t>
  </si>
  <si>
    <t>Stockton</t>
  </si>
  <si>
    <t>Pittsburgh</t>
  </si>
  <si>
    <t>Anchorage</t>
  </si>
  <si>
    <t>Cincinnati</t>
  </si>
  <si>
    <t>Ironville</t>
  </si>
  <si>
    <t>Henderson</t>
  </si>
  <si>
    <t>Greensboro</t>
  </si>
  <si>
    <t>Plano</t>
  </si>
  <si>
    <t>Newark</t>
  </si>
  <si>
    <t>Toledo</t>
  </si>
  <si>
    <t>Lincoln</t>
  </si>
  <si>
    <t>Orlando</t>
  </si>
  <si>
    <t>Chula Vista</t>
  </si>
  <si>
    <t>Fort Wayne</t>
  </si>
  <si>
    <t>Buffalo</t>
  </si>
  <si>
    <t>Durham</t>
  </si>
  <si>
    <t>Laredo</t>
  </si>
  <si>
    <t>Lubbock</t>
  </si>
  <si>
    <t>Madison</t>
  </si>
  <si>
    <t>Norfolk</t>
  </si>
  <si>
    <t>Louisville</t>
  </si>
  <si>
    <t>Reno</t>
  </si>
  <si>
    <t>Winston-Salem</t>
  </si>
  <si>
    <t>Hialeah</t>
  </si>
  <si>
    <t>Garland</t>
  </si>
  <si>
    <t>Fremont</t>
  </si>
  <si>
    <t>Baton Rouge</t>
  </si>
  <si>
    <t>Richmond</t>
  </si>
  <si>
    <t>Spokane</t>
  </si>
  <si>
    <t>Birmingham</t>
  </si>
  <si>
    <t>Modesto</t>
  </si>
  <si>
    <t>Des Moines</t>
  </si>
  <si>
    <t>Rochester</t>
  </si>
  <si>
    <t>Tacoma</t>
  </si>
  <si>
    <t>Oxnard</t>
  </si>
  <si>
    <t>Fayetteville</t>
  </si>
  <si>
    <t>Glendale</t>
  </si>
  <si>
    <t>Montgomery</t>
  </si>
  <si>
    <t>Amarillo</t>
  </si>
  <si>
    <t>Little Rock</t>
  </si>
  <si>
    <t>Akron</t>
  </si>
  <si>
    <t>Shreveport</t>
  </si>
  <si>
    <t>Grand Rapids</t>
  </si>
  <si>
    <t>Mobile</t>
  </si>
  <si>
    <t>Salt Lake City</t>
  </si>
  <si>
    <t>Huntsville</t>
  </si>
  <si>
    <t>Tallahassee</t>
  </si>
  <si>
    <t>Overland Park</t>
  </si>
  <si>
    <t>Knoxville</t>
  </si>
  <si>
    <t>Worcester</t>
  </si>
  <si>
    <t>Brownsville</t>
  </si>
  <si>
    <t>Newport News</t>
  </si>
  <si>
    <t>Providence</t>
  </si>
  <si>
    <t>Fort Lauderdale</t>
  </si>
  <si>
    <t>Chattanooga</t>
  </si>
  <si>
    <t>Oceanside</t>
  </si>
  <si>
    <t>Rancho Cucamonga</t>
  </si>
  <si>
    <t>Cape Coral</t>
  </si>
  <si>
    <t>Santa Rosa</t>
  </si>
  <si>
    <t>Vancouver</t>
  </si>
  <si>
    <t>Sioux Falls</t>
  </si>
  <si>
    <t>Jackson</t>
  </si>
  <si>
    <t>Springfield</t>
  </si>
  <si>
    <t>Port Saint Lucie</t>
  </si>
  <si>
    <t>Salem</t>
  </si>
  <si>
    <t>Eugene</t>
  </si>
  <si>
    <t>Fort Collins</t>
  </si>
  <si>
    <t>Lancaster</t>
  </si>
  <si>
    <t>Salinas</t>
  </si>
  <si>
    <t>Escondido</t>
  </si>
  <si>
    <t>Clarksville</t>
  </si>
  <si>
    <t>Rockford</t>
  </si>
  <si>
    <t>Joliet</t>
  </si>
  <si>
    <t>Paterson</t>
  </si>
  <si>
    <t>Bridgeport</t>
  </si>
  <si>
    <t>Boise</t>
  </si>
  <si>
    <t>Savannah</t>
  </si>
  <si>
    <t>Syracuse</t>
  </si>
  <si>
    <t>Killeen</t>
  </si>
  <si>
    <t>Dayton</t>
  </si>
  <si>
    <t>McAllen</t>
  </si>
  <si>
    <t>Warren</t>
  </si>
  <si>
    <t>Columbia</t>
  </si>
  <si>
    <t>Thornton</t>
  </si>
  <si>
    <t>Midland</t>
  </si>
  <si>
    <t>Charleston</t>
  </si>
  <si>
    <t>Waco</t>
  </si>
  <si>
    <t>Denton</t>
  </si>
  <si>
    <t>Cedar Rapids</t>
  </si>
  <si>
    <t>New Haven</t>
  </si>
  <si>
    <t>Roseville</t>
  </si>
  <si>
    <t>Gainesville</t>
  </si>
  <si>
    <t>Visalia</t>
  </si>
  <si>
    <t>Lafayette</t>
  </si>
  <si>
    <t>Topeka</t>
  </si>
  <si>
    <t>Hartford</t>
  </si>
  <si>
    <t>Victorville</t>
  </si>
  <si>
    <t>Abilene</t>
  </si>
  <si>
    <t>Vallejo</t>
  </si>
  <si>
    <t>North Stamford</t>
  </si>
  <si>
    <t>Allentown</t>
  </si>
  <si>
    <t>Evansville</t>
  </si>
  <si>
    <t>Odessa</t>
  </si>
  <si>
    <t>Fargo</t>
  </si>
  <si>
    <t>Beaumont</t>
  </si>
  <si>
    <t>Independence</t>
  </si>
  <si>
    <t>Ann Arbor</t>
  </si>
  <si>
    <t>Athens</t>
  </si>
  <si>
    <t>Round Rock</t>
  </si>
  <si>
    <t>Wilmington</t>
  </si>
  <si>
    <t>Provo</t>
  </si>
  <si>
    <t>Peoria</t>
  </si>
  <si>
    <t>Lansing</t>
  </si>
  <si>
    <t>Fairfield</t>
  </si>
  <si>
    <t>Lowell</t>
  </si>
  <si>
    <t>Billings</t>
  </si>
  <si>
    <t>Manchester</t>
  </si>
  <si>
    <t>Pueblo</t>
  </si>
  <si>
    <t>Pearland</t>
  </si>
  <si>
    <t>Everett</t>
  </si>
  <si>
    <t>College Station</t>
  </si>
  <si>
    <t>Palm Bay</t>
  </si>
  <si>
    <t>Boulder</t>
  </si>
  <si>
    <t>West Palm Beach</t>
  </si>
  <si>
    <t>Sandy Springs</t>
  </si>
  <si>
    <t>Green Bay</t>
  </si>
  <si>
    <t>Santa Maria</t>
  </si>
  <si>
    <t>Wichita Falls</t>
  </si>
  <si>
    <t>Lakeland</t>
  </si>
  <si>
    <t>Tyler</t>
  </si>
  <si>
    <t>Davenport</t>
  </si>
  <si>
    <t>Edison</t>
  </si>
  <si>
    <t>Las Cruces</t>
  </si>
  <si>
    <t>South Bend</t>
  </si>
  <si>
    <t>Greeley</t>
  </si>
  <si>
    <t>San Angelo</t>
  </si>
  <si>
    <t>GWDD</t>
  </si>
  <si>
    <t>Toronto</t>
  </si>
  <si>
    <t>Montreal</t>
  </si>
  <si>
    <t>Calgary</t>
  </si>
  <si>
    <t>Ottawa</t>
  </si>
  <si>
    <t>Edmonton</t>
  </si>
  <si>
    <t>Winnipeg</t>
  </si>
  <si>
    <t>Quebec</t>
  </si>
  <si>
    <t>Hamilton</t>
  </si>
  <si>
    <t>Surrey</t>
  </si>
  <si>
    <t>Laval</t>
  </si>
  <si>
    <t>Halifax</t>
  </si>
  <si>
    <t>London</t>
  </si>
  <si>
    <t>Oshawa</t>
  </si>
  <si>
    <t>Okanagan</t>
  </si>
  <si>
    <t>Victoria</t>
  </si>
  <si>
    <t>Kitchener</t>
  </si>
  <si>
    <t>Saskatoon</t>
  </si>
  <si>
    <t>Barrie</t>
  </si>
  <si>
    <t>Regina</t>
  </si>
  <si>
    <t>Greater Sudbury</t>
  </si>
  <si>
    <t>Abbotsford</t>
  </si>
  <si>
    <t>Saguenay</t>
  </si>
  <si>
    <t>St. Catharines</t>
  </si>
  <si>
    <t>Sherbrooke</t>
  </si>
  <si>
    <t>Kelowna</t>
  </si>
  <si>
    <t>Trois-Rivieres</t>
  </si>
  <si>
    <t>Kingston</t>
  </si>
  <si>
    <t>Moncton</t>
  </si>
  <si>
    <t>Sydney</t>
  </si>
  <si>
    <t>Berlin</t>
  </si>
  <si>
    <t>Hamburg</t>
  </si>
  <si>
    <t>Munich</t>
  </si>
  <si>
    <t>Koeln</t>
  </si>
  <si>
    <t>Frankfurt am Main</t>
  </si>
  <si>
    <t>Essen</t>
  </si>
  <si>
    <t>Stuttgart</t>
  </si>
  <si>
    <t>Dortmund</t>
  </si>
  <si>
    <t>Duesseldorf</t>
  </si>
  <si>
    <t>Bremen</t>
  </si>
  <si>
    <t>Hannover</t>
  </si>
  <si>
    <t>Leipzig</t>
  </si>
  <si>
    <t>Nuernberg</t>
  </si>
  <si>
    <t>Dresden</t>
  </si>
  <si>
    <t>Bielefeld</t>
  </si>
  <si>
    <t>Mannheim</t>
  </si>
  <si>
    <t>Karlsruhe</t>
  </si>
  <si>
    <t>Muenster</t>
  </si>
  <si>
    <t>Aachen</t>
  </si>
  <si>
    <t>Augsburg</t>
  </si>
  <si>
    <t>Chemnitz</t>
  </si>
  <si>
    <t>Braunschweig</t>
  </si>
  <si>
    <t>Kiel</t>
  </si>
  <si>
    <t>Magdeburg</t>
  </si>
  <si>
    <t>Freiburg</t>
  </si>
  <si>
    <t>Luebeck</t>
  </si>
  <si>
    <t>Erfurt</t>
  </si>
  <si>
    <t>Rostock</t>
  </si>
  <si>
    <t>Kassel</t>
  </si>
  <si>
    <t>Saarbruecken</t>
  </si>
  <si>
    <t>Paderborn</t>
  </si>
  <si>
    <t>Wuerzburg</t>
  </si>
  <si>
    <t>Regensburg</t>
  </si>
  <si>
    <t>Heilbronn</t>
  </si>
  <si>
    <t>Ingolstadt</t>
  </si>
  <si>
    <t>Ulm</t>
  </si>
  <si>
    <t>Bremerhaven</t>
  </si>
  <si>
    <t>Koblenz</t>
  </si>
  <si>
    <t>Siegen</t>
  </si>
  <si>
    <t>Trier</t>
  </si>
  <si>
    <t>Madrid</t>
  </si>
  <si>
    <t>Barcelona</t>
  </si>
  <si>
    <t>Valencia</t>
  </si>
  <si>
    <t>Sevilla</t>
  </si>
  <si>
    <t>Zaragoza</t>
  </si>
  <si>
    <t>Malaga</t>
  </si>
  <si>
    <t>Murcia</t>
  </si>
  <si>
    <t>Palma</t>
  </si>
  <si>
    <t>Las Palmas de Gran Canaria</t>
  </si>
  <si>
    <t>Bilbao</t>
  </si>
  <si>
    <t>Alicante</t>
  </si>
  <si>
    <t>Cordoba</t>
  </si>
  <si>
    <t>Valladolid</t>
  </si>
  <si>
    <t>Vigo</t>
  </si>
  <si>
    <t>Gijon</t>
  </si>
  <si>
    <t>A Coruna</t>
  </si>
  <si>
    <t>Gasteiz / Vitoria</t>
  </si>
  <si>
    <t>Granada</t>
  </si>
  <si>
    <t>Santa Cruz de Tenerife</t>
  </si>
  <si>
    <t>Cartagena</t>
  </si>
  <si>
    <t>Jerez de la Frontera</t>
  </si>
  <si>
    <t>Pamplona</t>
  </si>
  <si>
    <t>Almeria</t>
  </si>
  <si>
    <t>San Sebastian</t>
  </si>
  <si>
    <t>Santander</t>
  </si>
  <si>
    <t>Burgos</t>
  </si>
  <si>
    <t>Albacete</t>
  </si>
  <si>
    <t>Salamanca</t>
  </si>
  <si>
    <t>Logrono</t>
  </si>
  <si>
    <t>Badajoz</t>
  </si>
  <si>
    <t>Tarragona</t>
  </si>
  <si>
    <t>Lleida</t>
  </si>
  <si>
    <t>Leon</t>
  </si>
  <si>
    <t>Dos Hermanas</t>
  </si>
  <si>
    <t>Algeciras</t>
  </si>
  <si>
    <t>Paris</t>
  </si>
  <si>
    <t>Marseille</t>
  </si>
  <si>
    <t>Lyon</t>
  </si>
  <si>
    <t>Toulouse</t>
  </si>
  <si>
    <t>Nice</t>
  </si>
  <si>
    <t>Nantes</t>
  </si>
  <si>
    <t>Strasbourg</t>
  </si>
  <si>
    <t>Montpellier</t>
  </si>
  <si>
    <t>Bordeaux</t>
  </si>
  <si>
    <t>Lille</t>
  </si>
  <si>
    <t>Rennes</t>
  </si>
  <si>
    <t>Reims</t>
  </si>
  <si>
    <t>Le Havre</t>
  </si>
  <si>
    <t>Cergy-Pontoise</t>
  </si>
  <si>
    <t>Saint-Etienne</t>
  </si>
  <si>
    <t>Toulon</t>
  </si>
  <si>
    <t>Angers</t>
  </si>
  <si>
    <t>Grenoble</t>
  </si>
  <si>
    <t>Dijon</t>
  </si>
  <si>
    <t>Nimes</t>
  </si>
  <si>
    <t>Aix-en-Provence</t>
  </si>
  <si>
    <t>Brest</t>
  </si>
  <si>
    <t>Le Mans</t>
  </si>
  <si>
    <t>Amiens</t>
  </si>
  <si>
    <t>Tours</t>
  </si>
  <si>
    <t>Limoges</t>
  </si>
  <si>
    <t>Clermont-Ferrand</t>
  </si>
  <si>
    <t>Besancon</t>
  </si>
  <si>
    <t>Orleans</t>
  </si>
  <si>
    <t>Metz</t>
  </si>
  <si>
    <t>Rouen</t>
  </si>
  <si>
    <t>Mulhouse</t>
  </si>
  <si>
    <t>Perpignan</t>
  </si>
  <si>
    <t>Caen</t>
  </si>
  <si>
    <t>Nancy</t>
  </si>
  <si>
    <t>Liverpool</t>
  </si>
  <si>
    <t>Nottingham</t>
  </si>
  <si>
    <t>Sheffield</t>
  </si>
  <si>
    <t>Bristol</t>
  </si>
  <si>
    <t>Glasgow</t>
  </si>
  <si>
    <t>Edinburgh</t>
  </si>
  <si>
    <t>Leeds</t>
  </si>
  <si>
    <t>Cardiff</t>
  </si>
  <si>
    <t>Coventry</t>
  </si>
  <si>
    <t>Sunderland</t>
  </si>
  <si>
    <t>Reading</t>
  </si>
  <si>
    <t>Kingston upon Hull</t>
  </si>
  <si>
    <t>Preston</t>
  </si>
  <si>
    <t>Swansea</t>
  </si>
  <si>
    <t>Southend-on-Sea</t>
  </si>
  <si>
    <t>Belfast</t>
  </si>
  <si>
    <t>Plymouth</t>
  </si>
  <si>
    <t>Luton</t>
  </si>
  <si>
    <t>Wolverhampton</t>
  </si>
  <si>
    <t>Southampton</t>
  </si>
  <si>
    <t>Norwich</t>
  </si>
  <si>
    <t>Aberdeen</t>
  </si>
  <si>
    <t>Sutton</t>
  </si>
  <si>
    <t>Swindon</t>
  </si>
  <si>
    <t>Ipswich</t>
  </si>
  <si>
    <t>Bournemouth</t>
  </si>
  <si>
    <t>Peterborough</t>
  </si>
  <si>
    <t>Cambridge</t>
  </si>
  <si>
    <t>York</t>
  </si>
  <si>
    <t>Gloucester</t>
  </si>
  <si>
    <t>Telford</t>
  </si>
  <si>
    <t>Dundee</t>
  </si>
  <si>
    <t>Middlesbrough</t>
  </si>
  <si>
    <t>Brighton</t>
  </si>
  <si>
    <t>Grimsby</t>
  </si>
  <si>
    <t>Hastings</t>
  </si>
  <si>
    <t>Saint Peters</t>
  </si>
  <si>
    <t>Exeter</t>
  </si>
  <si>
    <t>Chelmsford</t>
  </si>
  <si>
    <t>Mendip</t>
  </si>
  <si>
    <t>Alabama</t>
  </si>
  <si>
    <t>*Gas Weighted - Alabama</t>
  </si>
  <si>
    <t>Arizona</t>
  </si>
  <si>
    <t>*Gas Weighted - Arizona</t>
  </si>
  <si>
    <t>Arkansas</t>
  </si>
  <si>
    <t>*Gas Weighted - Arkansas</t>
  </si>
  <si>
    <t>California</t>
  </si>
  <si>
    <t>*Gas Weighted - California</t>
  </si>
  <si>
    <t>Colorado</t>
  </si>
  <si>
    <t>*Gas Weighted - Colorado</t>
  </si>
  <si>
    <t>Connecticut</t>
  </si>
  <si>
    <t>*Gas Weighted - Connecticut</t>
  </si>
  <si>
    <t>Delaware</t>
  </si>
  <si>
    <t>*Gas Weighted - Delaware</t>
  </si>
  <si>
    <t>District of Columbia</t>
  </si>
  <si>
    <t>*Gas Weighted - District of Columbia</t>
  </si>
  <si>
    <t>Florida</t>
  </si>
  <si>
    <t>*Gas Weighted - Florida</t>
  </si>
  <si>
    <t>Georgia</t>
  </si>
  <si>
    <t>*Gas Weighted - Georgia</t>
  </si>
  <si>
    <t>Idaho</t>
  </si>
  <si>
    <t>*Gas Weighted - Idaho</t>
  </si>
  <si>
    <t>Illinois</t>
  </si>
  <si>
    <t>*Gas Weighted - Illinois</t>
  </si>
  <si>
    <t>Indiana</t>
  </si>
  <si>
    <t>*Gas Weighted - Indiana</t>
  </si>
  <si>
    <t>Iowa</t>
  </si>
  <si>
    <t>*Gas Weighted - Iowa</t>
  </si>
  <si>
    <t>Kansas</t>
  </si>
  <si>
    <t>*Gas Weighted - Kansas</t>
  </si>
  <si>
    <t>Kentucky</t>
  </si>
  <si>
    <t>*Gas Weighted - Kentucky</t>
  </si>
  <si>
    <t>Louisiana</t>
  </si>
  <si>
    <t>*Gas Weighted - Louisiana</t>
  </si>
  <si>
    <t>Maine</t>
  </si>
  <si>
    <t>*Gas Weighted - Maine</t>
  </si>
  <si>
    <t>Maryland</t>
  </si>
  <si>
    <t>*Gas Weighted - Maryland</t>
  </si>
  <si>
    <t>Massachusetts</t>
  </si>
  <si>
    <t>*Gas Weighted - Massachusetts</t>
  </si>
  <si>
    <t>MA</t>
  </si>
  <si>
    <t>Michigan</t>
  </si>
  <si>
    <t>*Gas Weighted - Michigan</t>
  </si>
  <si>
    <t>Minnesota</t>
  </si>
  <si>
    <t>*Gas Weighted - Minnesota</t>
  </si>
  <si>
    <t>Mississippi</t>
  </si>
  <si>
    <t>*Gas Weighted - Mississippi</t>
  </si>
  <si>
    <t>Missouri</t>
  </si>
  <si>
    <t>*Gas Weighted - Missouri</t>
  </si>
  <si>
    <t>Montana</t>
  </si>
  <si>
    <t>*Gas Weighted - Montana</t>
  </si>
  <si>
    <t>Nebraska</t>
  </si>
  <si>
    <t>*Gas Weighted - Nebraska</t>
  </si>
  <si>
    <t>NE</t>
  </si>
  <si>
    <t>Nevada</t>
  </si>
  <si>
    <t>*Gas Weighted - Nevada</t>
  </si>
  <si>
    <t>New Hampshire</t>
  </si>
  <si>
    <t>*Gas Weighted - New Hampshire</t>
  </si>
  <si>
    <t>New Jersey</t>
  </si>
  <si>
    <t>*Gas Weighted - New Jersey</t>
  </si>
  <si>
    <t>New Mexico</t>
  </si>
  <si>
    <t>*Gas Weighted - New Mexico</t>
  </si>
  <si>
    <t>New York</t>
  </si>
  <si>
    <t>*Gas Weighted - New York</t>
  </si>
  <si>
    <t>North Carolina</t>
  </si>
  <si>
    <t>*Gas Weighted - North Carolina</t>
  </si>
  <si>
    <t>North Dakota</t>
  </si>
  <si>
    <t>*Gas Weighted - North Dakota</t>
  </si>
  <si>
    <t>Ohio</t>
  </si>
  <si>
    <t>*Gas Weighted - Ohio</t>
  </si>
  <si>
    <t>Oklahoma</t>
  </si>
  <si>
    <t>*Gas Weighted - Oklahoma</t>
  </si>
  <si>
    <t>Oregon</t>
  </si>
  <si>
    <t>*Gas Weighted - Oregon</t>
  </si>
  <si>
    <t>Pennsylvania</t>
  </si>
  <si>
    <t>*Gas Weighted - Pennsylvania</t>
  </si>
  <si>
    <t>Rhode Island</t>
  </si>
  <si>
    <t>*Gas Weighted - Rhode Island</t>
  </si>
  <si>
    <t>South Carolina</t>
  </si>
  <si>
    <t>*Gas Weighted - South Carolina</t>
  </si>
  <si>
    <t>SC</t>
  </si>
  <si>
    <t>South Dakota</t>
  </si>
  <si>
    <t>*Gas Weighted - South Dakota</t>
  </si>
  <si>
    <t>Tennessee</t>
  </si>
  <si>
    <t>*Gas Weighted - Tennessee</t>
  </si>
  <si>
    <t>Texas</t>
  </si>
  <si>
    <t>*Gas Weighted - Texas</t>
  </si>
  <si>
    <t>TX</t>
  </si>
  <si>
    <t>Utah</t>
  </si>
  <si>
    <t>*Gas Weighted - Utah</t>
  </si>
  <si>
    <t>Vermont</t>
  </si>
  <si>
    <t>*Gas Weighted - Vermont</t>
  </si>
  <si>
    <t>Virginia</t>
  </si>
  <si>
    <t>*Gas Weighted - Virginia</t>
  </si>
  <si>
    <t>Washington</t>
  </si>
  <si>
    <t>*Gas Weighted - Washington</t>
  </si>
  <si>
    <t>West Virginia</t>
  </si>
  <si>
    <t>*Gas Weighted - West Virginia</t>
  </si>
  <si>
    <t>Wisconsin</t>
  </si>
  <si>
    <t>*Gas Weighted - Wisconsin</t>
  </si>
  <si>
    <t>Wyoming</t>
  </si>
  <si>
    <t>*Gas Weighted - Wyoming</t>
  </si>
  <si>
    <t>BASN</t>
  </si>
  <si>
    <t>BASN - 'Gas Weighted ISO</t>
  </si>
  <si>
    <t>GWBASN</t>
  </si>
  <si>
    <t>NERC</t>
  </si>
  <si>
    <t>CAIO</t>
  </si>
  <si>
    <t>CAIO - 'Gas Weighted ISO</t>
  </si>
  <si>
    <t>GWCAIO</t>
  </si>
  <si>
    <t>DSW</t>
  </si>
  <si>
    <t>DSW - 'Gas Weighted ISO</t>
  </si>
  <si>
    <t>GWDSW</t>
  </si>
  <si>
    <t>ERCO</t>
  </si>
  <si>
    <t>ERCO - 'Gas Weighted ISO</t>
  </si>
  <si>
    <t>GWERCO</t>
  </si>
  <si>
    <t>FRCC</t>
  </si>
  <si>
    <t>FRCC - 'Gas Weighted ISO</t>
  </si>
  <si>
    <t>GWFRCC</t>
  </si>
  <si>
    <t>IONE</t>
  </si>
  <si>
    <t>IONE - 'Gas Weighted ISO</t>
  </si>
  <si>
    <t>GWIONE</t>
  </si>
  <si>
    <t>MAPP</t>
  </si>
  <si>
    <t>MAPP - 'Gas Weighted ISO</t>
  </si>
  <si>
    <t>GWMAPP</t>
  </si>
  <si>
    <t>MISO</t>
  </si>
  <si>
    <t>MISO - 'Gas Weighted ISO</t>
  </si>
  <si>
    <t>GWMISO</t>
  </si>
  <si>
    <t>NORW</t>
  </si>
  <si>
    <t>NORW - 'Gas Weighted ISO</t>
  </si>
  <si>
    <t>GWNORW</t>
  </si>
  <si>
    <t>NPCC</t>
  </si>
  <si>
    <t>NPCC - 'Gas Weighted ISO</t>
  </si>
  <si>
    <t>GWNPCC</t>
  </si>
  <si>
    <t>PJM</t>
  </si>
  <si>
    <t>PJM - 'Gas Weighted ISO</t>
  </si>
  <si>
    <t>GWPJM</t>
  </si>
  <si>
    <t>ROCK</t>
  </si>
  <si>
    <t>ROCK - 'Gas Weighted ISO</t>
  </si>
  <si>
    <t>GWROCK</t>
  </si>
  <si>
    <t>SERC</t>
  </si>
  <si>
    <t>SERC - 'Gas Weighted ISO</t>
  </si>
  <si>
    <t>GWSERC</t>
  </si>
  <si>
    <t>SPP</t>
  </si>
  <si>
    <t>SPP - 'Gas Weighted ISO</t>
  </si>
  <si>
    <t>GWSPP</t>
  </si>
  <si>
    <t>NE - CENUS (Div 1) New England (NE)</t>
  </si>
  <si>
    <t>GWCNE</t>
  </si>
  <si>
    <t>CENSUS</t>
  </si>
  <si>
    <t>MA - CENUS (Div 1) New England (NE)</t>
  </si>
  <si>
    <t>GWCMA</t>
  </si>
  <si>
    <t>ENC</t>
  </si>
  <si>
    <t>ENC - CENUS (Div 1) New England (NE)</t>
  </si>
  <si>
    <t>GWCENC</t>
  </si>
  <si>
    <t>WNC</t>
  </si>
  <si>
    <t>WNC - CENUS (Div 1) New England (NE)</t>
  </si>
  <si>
    <t>GWCWNC</t>
  </si>
  <si>
    <t>SA</t>
  </si>
  <si>
    <t>SA - CENUS (Div 1) New England (NE)</t>
  </si>
  <si>
    <t>GWCSA</t>
  </si>
  <si>
    <t>ESC</t>
  </si>
  <si>
    <t>ESC - CENUS (Div 1) New England (NE)</t>
  </si>
  <si>
    <t>GWCESC</t>
  </si>
  <si>
    <t>WSC</t>
  </si>
  <si>
    <t>WSC - CENUS (Div 1) New England (NE)</t>
  </si>
  <si>
    <t>GWCWSC</t>
  </si>
  <si>
    <t>MNT</t>
  </si>
  <si>
    <t>MNT - CENUS (Div 1) New England (NE)</t>
  </si>
  <si>
    <t>GWCMNT</t>
  </si>
  <si>
    <t>PAC</t>
  </si>
  <si>
    <t>PAC - CENUS (Div 1) New England (NE)</t>
  </si>
  <si>
    <t>GWCPAC</t>
  </si>
  <si>
    <t>E</t>
  </si>
  <si>
    <t>EIA_East</t>
  </si>
  <si>
    <t>GWEE</t>
  </si>
  <si>
    <t>EIAStorage</t>
  </si>
  <si>
    <t>EIA_Midwest</t>
  </si>
  <si>
    <t>GWEMNT</t>
  </si>
  <si>
    <t>MW</t>
  </si>
  <si>
    <t>EIA_South Central</t>
  </si>
  <si>
    <t>GWEMW</t>
  </si>
  <si>
    <t>EIA_Mountain</t>
  </si>
  <si>
    <t>GWEPAC</t>
  </si>
  <si>
    <t>EIA_Pacific</t>
  </si>
  <si>
    <t>GWESC</t>
  </si>
  <si>
    <t>EMW</t>
  </si>
  <si>
    <t>EIA_Sub_regions EMW</t>
  </si>
  <si>
    <t>GWGEMW</t>
  </si>
  <si>
    <t>EIAStorageSub</t>
  </si>
  <si>
    <t>EN</t>
  </si>
  <si>
    <t>EIA_Sub_regions EN</t>
  </si>
  <si>
    <t>GWGEN</t>
  </si>
  <si>
    <t>EIA_Sub_regions MNT</t>
  </si>
  <si>
    <t>GWGMNT</t>
  </si>
  <si>
    <t>EIA_Sub_regions MW</t>
  </si>
  <si>
    <t>GWGMW</t>
  </si>
  <si>
    <t>EIA_Sub_regions PAC</t>
  </si>
  <si>
    <t>GWGPAC</t>
  </si>
  <si>
    <t>EIA_Sub_regions SC</t>
  </si>
  <si>
    <t>GWGSC</t>
  </si>
  <si>
    <t>E2</t>
  </si>
  <si>
    <t>EIA_Sub_regions E2</t>
  </si>
  <si>
    <t>GWGE2</t>
  </si>
  <si>
    <t>M2</t>
  </si>
  <si>
    <t>EIA_Sub_regions M2</t>
  </si>
  <si>
    <t>GWGM2</t>
  </si>
  <si>
    <t>MW2</t>
  </si>
  <si>
    <t>EIA_Sub_regions MW2</t>
  </si>
  <si>
    <t>GWGMW2</t>
  </si>
  <si>
    <t>EIA_Sub_regions TX</t>
  </si>
  <si>
    <t>GWGTX</t>
  </si>
  <si>
    <t>ES</t>
  </si>
  <si>
    <t>EIA_Sub_regions ES</t>
  </si>
  <si>
    <t>GWGES</t>
  </si>
  <si>
    <t>GWCONUS</t>
  </si>
  <si>
    <t>Gas Weighted CONUS</t>
  </si>
  <si>
    <t>GWUS</t>
  </si>
  <si>
    <t>Mexico</t>
  </si>
  <si>
    <t>Ontario</t>
  </si>
  <si>
    <t>Washington DC</t>
  </si>
  <si>
    <t>Hawaii</t>
  </si>
  <si>
    <t>Alaska</t>
  </si>
  <si>
    <t>Québec</t>
  </si>
  <si>
    <t>Alberta</t>
  </si>
  <si>
    <t>Manitoba</t>
  </si>
  <si>
    <t>British Columbia</t>
  </si>
  <si>
    <t>Canadian Province</t>
  </si>
  <si>
    <t>Cape Breton Island</t>
  </si>
  <si>
    <t>Nova Scotia</t>
  </si>
  <si>
    <t>Saskatchewan</t>
  </si>
  <si>
    <t>New Brunswick</t>
  </si>
  <si>
    <t>Germany</t>
  </si>
  <si>
    <t>Netherlands</t>
  </si>
  <si>
    <t>France</t>
  </si>
  <si>
    <t>Spain</t>
  </si>
  <si>
    <t>United Kingdom</t>
  </si>
  <si>
    <t>Location Name</t>
  </si>
  <si>
    <t>GWAlabama</t>
  </si>
  <si>
    <t>Birmingham - BIRMINGHAM INTERNATIONAL AIR</t>
  </si>
  <si>
    <t>Birmingham - BESSEMER AIPORT</t>
  </si>
  <si>
    <t>Huntsville - REDSTONE ARMY AIRFIELD</t>
  </si>
  <si>
    <t>Huntsville - MADISON CO EXECUTIVE ARPT</t>
  </si>
  <si>
    <t>Huntsville - HUNTSVILLE INTL/C.T.JONES FI</t>
  </si>
  <si>
    <t>Mobile - MOBILE DOWNTOWN AIRPORT</t>
  </si>
  <si>
    <t>Mobile - MOBILE REGIONAL AIRPORT</t>
  </si>
  <si>
    <t>Montgomery - MAXWELL AFB AIRPORT</t>
  </si>
  <si>
    <t>Anchorage - MERRILL FIELD AIRPORT</t>
  </si>
  <si>
    <t>Anchorage - LAKE HOOD SEAPLANE BASE</t>
  </si>
  <si>
    <t>Anchorage - ELMENDORF AFB AIRPORT</t>
  </si>
  <si>
    <t>Anchorage - TED STEVENS ANCHORAGE INTL</t>
  </si>
  <si>
    <t>GWArizona</t>
  </si>
  <si>
    <t>Mesa - FALCON FIELD AIRPORT</t>
  </si>
  <si>
    <t>Mesa - CHANDLER MUNICIPAL AIRPORT</t>
  </si>
  <si>
    <t>Mesa - WILLIAMS GATEWAY AIRPORT</t>
  </si>
  <si>
    <t>Phoenix - PHOENIX SKY HARBOR INTL AIRP</t>
  </si>
  <si>
    <t>Phoenix - GLENDALE MUNICIPAL AIRPORT</t>
  </si>
  <si>
    <t>Phoenix - SCOTTSDALE AIRPORT</t>
  </si>
  <si>
    <t>Phoenix - PHOENIX DEER VALLEY ARPT</t>
  </si>
  <si>
    <t>Phoenix - PHOENIX GOODYEAR AIRPORT</t>
  </si>
  <si>
    <t>Phoenix - LUKE AFB AIRPORT</t>
  </si>
  <si>
    <t>Tucson - DAVIS-MONTHAN AFB AIRPORT</t>
  </si>
  <si>
    <t>Tucson - TUCSON INTERNATIONAL AIRPORT</t>
  </si>
  <si>
    <t>Tucson - RYAN FLD</t>
  </si>
  <si>
    <t>GWArkansas</t>
  </si>
  <si>
    <t>Little Rock - ADAMS FIELD AIRPORT</t>
  </si>
  <si>
    <t>Little Rock - NORTH LITTLE ROCK AIRPORT</t>
  </si>
  <si>
    <t>Little Rock - LITTLE ROCK AFB AIRPORT</t>
  </si>
  <si>
    <t>Memphis - WEST MEMPHIS MUNICIPAL APT</t>
  </si>
  <si>
    <t>Anaheim - J. WAYNE APT-ORANGE CO APT</t>
  </si>
  <si>
    <t>Anaheim - CORONA MUNI</t>
  </si>
  <si>
    <t>Bakersfield - MEADOWS FIELD AIRPORT</t>
  </si>
  <si>
    <t>GWCalifornia</t>
  </si>
  <si>
    <t>Chula Vista - BROWN FIELD MUNICIPAL ARPT</t>
  </si>
  <si>
    <t>Escondido - RAMONA AIRPORT</t>
  </si>
  <si>
    <t>Fairfield - TRAVIS AIR FORCE BASE</t>
  </si>
  <si>
    <t>Fairfield - NUT TREE AIRPORT</t>
  </si>
  <si>
    <t>Fremont - LIVERMORE MUNICIPAL ARPT</t>
  </si>
  <si>
    <t>Fremont - SAN CARLOS AIRPORT</t>
  </si>
  <si>
    <t>Fresno - FRESNO CHANDLER EXECUTIVE</t>
  </si>
  <si>
    <t>Fresno - FRESNO YOSEMITE INTERNATIONA</t>
  </si>
  <si>
    <t>Glendale - WHITMAN AIRPORT</t>
  </si>
  <si>
    <t>Glendale - VAN NUYS AIRPORT</t>
  </si>
  <si>
    <t>Lancaster - GENERAL WILLIAM J. FOX AIRFI</t>
  </si>
  <si>
    <t>Lancaster - PDLE PRODN FLT/TST AF PLT</t>
  </si>
  <si>
    <t>Long Beach - LONG BEACH / DAUGHERTY FIELD</t>
  </si>
  <si>
    <t>Long Beach - LOS ALAMITOS AAF AIRPORT</t>
  </si>
  <si>
    <t>Long Beach - ZAMPERINI FIELD AIRPORT</t>
  </si>
  <si>
    <t>Long Beach - FULLERTON MUNICIPAL ARPT</t>
  </si>
  <si>
    <t>Los Angeles - DOWNTOWN L.A./USC CAMPUS</t>
  </si>
  <si>
    <t>Los Angeles - NRTHORP FLD/HATHRN MUNI AP</t>
  </si>
  <si>
    <t>Los Angeles - LOS ANGELES INTERNATIONAL AI</t>
  </si>
  <si>
    <t>Los Angeles - SANTA MONICA MUNI AIRPORT</t>
  </si>
  <si>
    <t>Los Angeles - BURBANK-GLENDALE-PASA ARPT</t>
  </si>
  <si>
    <t>Los Angeles - EL MONTE AIRPORT</t>
  </si>
  <si>
    <t>Modesto - MDSTO CTY-CO H SHAM FD APT</t>
  </si>
  <si>
    <t>Oakland - BUCHANAN FIELD AIRPORT</t>
  </si>
  <si>
    <t>Oceanside - OCEANSIDE MUNICIPAL ARPT</t>
  </si>
  <si>
    <t>Oceanside - MARINE CORPS AIR STATION</t>
  </si>
  <si>
    <t>Oceanside - MCCLELLAN-PALOMAR AIRPORT</t>
  </si>
  <si>
    <t>Oceanside - MCOLF CAMP PENDLETON (RED BE</t>
  </si>
  <si>
    <t>Oxnard - OXNARD AIRPORT</t>
  </si>
  <si>
    <t>Oxnard - CAMARILLO AIRPORT</t>
  </si>
  <si>
    <t>Oxnard - POINT MUGU</t>
  </si>
  <si>
    <t>Rancho Cucamonga - BRACKETT FIELD AIRPORT</t>
  </si>
  <si>
    <t>Riverside - RIVERSIDE MUNICIPAL ARPT</t>
  </si>
  <si>
    <t>Riverside - MARCH AIR RESERVE BASE</t>
  </si>
  <si>
    <t>Riverside - NORTON AAF</t>
  </si>
  <si>
    <t>Riverside - ONTARIO INTERNATIONAL ARPT</t>
  </si>
  <si>
    <t>Riverside - CHINO AIRPORT</t>
  </si>
  <si>
    <t>Roseville - LINCOLN RGNL KARL HARDER FLD</t>
  </si>
  <si>
    <t>Roseville - AUBURN MUNICIPAL AIRPORT</t>
  </si>
  <si>
    <t>Sacramento - SACRAMENTO EXECUTIVE AIRPORT</t>
  </si>
  <si>
    <t>Sacramento - SACRAMENTO MCCLELLAN AFB</t>
  </si>
  <si>
    <t>Sacramento - SACRAMENTO INTL AIRPORT</t>
  </si>
  <si>
    <t>Sacramento - SACRAMENTO MATHER AIRPORT</t>
  </si>
  <si>
    <t>Sacramento - DAVIS</t>
  </si>
  <si>
    <t>Salinas - SALINAS MUNICIPAL AIRPORT</t>
  </si>
  <si>
    <t>Salinas - MONTEREY PENINSULA AIRPORT</t>
  </si>
  <si>
    <t>San Angelo - SAN ANGELO REGIONAL/MATHS FI</t>
  </si>
  <si>
    <t>San Diego - SAN DIEGO INTERNATIONAL AIRP</t>
  </si>
  <si>
    <t>San Diego - NORTH ISLAND NAS</t>
  </si>
  <si>
    <t>San Diego - MONTGOMERY FIELD AIRPORT</t>
  </si>
  <si>
    <t>San Diego - MARINE CORPS AIR STATION</t>
  </si>
  <si>
    <t>San Diego - NAVAL AUXILIARY LANDING FD</t>
  </si>
  <si>
    <t>San Diego - GILLESPIE FIELD AIRPORT</t>
  </si>
  <si>
    <t>San Francisco - SAN FRANCISCO INTERNATIONAL</t>
  </si>
  <si>
    <t>San Francisco - METRO OAKLAND INTL AIRPORT</t>
  </si>
  <si>
    <t>San Francisco - HAYWARD EXECUTIVE AIRPORT</t>
  </si>
  <si>
    <t>San Francisco - HALF MOON BAY AIRPORT</t>
  </si>
  <si>
    <t>San Jose - N Y. MINETA SN JO INTL APT</t>
  </si>
  <si>
    <t>San Jose - REID-HILLVIEW AIRPORT OF SAN</t>
  </si>
  <si>
    <t>San Jose - MOFFETT FEDERAL AIRFLD APT</t>
  </si>
  <si>
    <t>San Jose - PALO ALTO AIRPORT OF SANTA C</t>
  </si>
  <si>
    <t>Santa Maria - SANTA MARIA PUB/CAPT G A HAN</t>
  </si>
  <si>
    <t>Santa Maria - VANDENBERG AFB</t>
  </si>
  <si>
    <t>Santa Rosa - SONOMA COUNTY AIRPORT</t>
  </si>
  <si>
    <t>Stockton - STOCKTON METROPOLITAN AIRPOR</t>
  </si>
  <si>
    <t>Vallejo - NAPA COUNTY AIRPORT</t>
  </si>
  <si>
    <t>Vallejo - GNOSS FIELD AIRPORT</t>
  </si>
  <si>
    <t>Victorville - SOUTHERN CALIFORNIA LOGISTIC</t>
  </si>
  <si>
    <t>Visalia - VISALIA MUNICIPAL AIRPORT</t>
  </si>
  <si>
    <t>Aurora - FRONT RANGE</t>
  </si>
  <si>
    <t>Aurora - AURORA MUNICIPAL AIRPORT</t>
  </si>
  <si>
    <t>Aurora - DUPAGE AIRPORT</t>
  </si>
  <si>
    <t>Aurora - LEWIS UNIVERSITY AIRPORT</t>
  </si>
  <si>
    <t>Boulder - VANCE BRAND AIRPORT</t>
  </si>
  <si>
    <t>GWColorado</t>
  </si>
  <si>
    <t>Colorado Springs - CHEYENNE MTN AS</t>
  </si>
  <si>
    <t>Colorado Springs - CITY OF COLORADO SPRINGS MUN</t>
  </si>
  <si>
    <t>Colorado Springs - USAF ACADEMY AIRSTRIP AIRPOR</t>
  </si>
  <si>
    <t>Colorado Springs - BUTTS AAF AIRPORT</t>
  </si>
  <si>
    <t>Colorado Springs - MEADOW LAKE AIRPORT</t>
  </si>
  <si>
    <t>Colorado Springs - SCHRIEVER AFB</t>
  </si>
  <si>
    <t>Denver - BUCKLEY AIR FORCE BASE</t>
  </si>
  <si>
    <t>Denver - ATCT ROCKY MOUNTAIN METRO</t>
  </si>
  <si>
    <t>Denver - CENTENNIAL AIRPORT</t>
  </si>
  <si>
    <t>Denver - DENVER INTERNATIONAL AIRPORT</t>
  </si>
  <si>
    <t>Fort Collins - FORT COLLINS LOVELAND AP</t>
  </si>
  <si>
    <t>Greeley - GREELEY-WELD COUNTY ARPT</t>
  </si>
  <si>
    <t>Pueblo - PUEBLO MEMORIAL AIRPORT</t>
  </si>
  <si>
    <t>Thornton - ERIE MUNI</t>
  </si>
  <si>
    <t>Thornton - BOULDER MUNICIPAL AIRPORT</t>
  </si>
  <si>
    <t>Bridgeport - IGOR I SIKORSKY MEMORIAL AIR</t>
  </si>
  <si>
    <t>Bridgeport - TWEED-NEW HAVEN AIRPORT</t>
  </si>
  <si>
    <t>GWConnecticut</t>
  </si>
  <si>
    <t>Hartford - HARTFORD-BRAINARD AIRPORT</t>
  </si>
  <si>
    <t>New Haven - MERIDEN MARKHAM MUNI ARPT</t>
  </si>
  <si>
    <t>New Haven - WATERBURY-OXFORD AIRPORT</t>
  </si>
  <si>
    <t>North Stamford - DANBURY MUNICIPAL AIRPORT</t>
  </si>
  <si>
    <t>Springfield - BRADLEY INTERNATIONAL AIRPOR</t>
  </si>
  <si>
    <t>GWDelaware</t>
  </si>
  <si>
    <t>GWDD - NEW CASTLE COUNTY AIRPORT</t>
  </si>
  <si>
    <t>GWDistrict of Columbia</t>
  </si>
  <si>
    <t>Cape Coral - PAGE FIELD AIRPORT</t>
  </si>
  <si>
    <t>Cape Coral - SW FLORIDA INTN AIRPORT</t>
  </si>
  <si>
    <t>GWFlorida</t>
  </si>
  <si>
    <t>Fort Lauderdale - FT LAUDER EXECUTIVE ARPT</t>
  </si>
  <si>
    <t>Fort Lauderdale - POMPANO BEACH AIRPARK ARPT</t>
  </si>
  <si>
    <t>Fort Lauderdale - BOCA RATON AIRPORT</t>
  </si>
  <si>
    <t>Gainesville - GAINESVILLE REGIONAL AIRPORT</t>
  </si>
  <si>
    <t>Hialeah - FT LAUD/HOLLYWOOD INTL APT</t>
  </si>
  <si>
    <t>Jacksonville - JACKSONVILLE NAS</t>
  </si>
  <si>
    <t>Jacksonville - CRAIG MUNICIPAL AIRPORT</t>
  </si>
  <si>
    <t>Jacksonville - WHITEHOUSE NAVAL OUTLYING FI</t>
  </si>
  <si>
    <t>Jacksonville - MAYPORT NAF</t>
  </si>
  <si>
    <t>Jacksonville - CECIL FIELD AIRPORT</t>
  </si>
  <si>
    <t>Lakeland - LAKELAND LINDER REGIONAL AIR</t>
  </si>
  <si>
    <t>Lakeland - BARTOW MUNICIPAL AIRPORT</t>
  </si>
  <si>
    <t>Lakeland - WINTER HAVEN'S GILBERT APT</t>
  </si>
  <si>
    <t>Lakeland - PLANT CITY MUNICIPAL AIRPORT</t>
  </si>
  <si>
    <t>Lakeland - ZEPHYRHILLS MUNI</t>
  </si>
  <si>
    <t>Miami - MIAMI INTERNATIONAL AIRPORT</t>
  </si>
  <si>
    <t>Miami - OPA LOCKA AIRPORT</t>
  </si>
  <si>
    <t>Miami - NORTH PERRY AIRPORT</t>
  </si>
  <si>
    <t>Miami - KENDALL-TAMIAMI EXEC ARPT</t>
  </si>
  <si>
    <t>Orlando - EXECUTIVE AIRPORT</t>
  </si>
  <si>
    <t>Orlando - ORLANDO INTERNATIONAL AIRPOR</t>
  </si>
  <si>
    <t>Orlando - KISSIMMEE GATEWAY AIRPORT</t>
  </si>
  <si>
    <t>Orlando - ORLANDO SANFORD AIRPORT</t>
  </si>
  <si>
    <t>Palm Bay - MELBOURNE INTL AP</t>
  </si>
  <si>
    <t>Palm Bay - PATRICK AFB AIRPORT</t>
  </si>
  <si>
    <t>Port Saint Lucie - WITHAM FIELD AIRPORT</t>
  </si>
  <si>
    <t>Port Saint Lucie - ST LUCIE COUNTY INTL ARPT</t>
  </si>
  <si>
    <t>Tallahassee - TALLAHASSEE REGIONAL AIRPORT</t>
  </si>
  <si>
    <t>Tampa - PETER O KNIGHT AIRPORT</t>
  </si>
  <si>
    <t>Tampa - TAMPA INTERNATIONAL AIRPORT</t>
  </si>
  <si>
    <t>Tampa - MAC DILL AFB AIRPORT</t>
  </si>
  <si>
    <t>Tampa - VANDENBERG AIRPORT</t>
  </si>
  <si>
    <t>Tampa - ST PETE-CLWTR INTL AIRPORT</t>
  </si>
  <si>
    <t>Tampa - ALBERT WHITTED AIRPORT</t>
  </si>
  <si>
    <t>West Palm Beach - PALM BEACH INTERNATIONAL AIR</t>
  </si>
  <si>
    <t>Athens - ATHENS/BEN EPPS AIRPORT</t>
  </si>
  <si>
    <t>Athens - JACKSON COUNTY AIRPORT</t>
  </si>
  <si>
    <t>Athens - WINDER-BORROW AIRPORT</t>
  </si>
  <si>
    <t>Atlanta - HARTSFIELD-JACKSON ATLANTA I</t>
  </si>
  <si>
    <t>Atlanta - FULTON CO-BROWN FLD ARPT</t>
  </si>
  <si>
    <t>Atlanta - DEKALB-PEACHTREE AIRPORT</t>
  </si>
  <si>
    <t>Atlanta - DOBBINS AIR RESERVE BASE AIR</t>
  </si>
  <si>
    <t>GWGeorgia</t>
  </si>
  <si>
    <t>GWDD - AUGUSTA REGIONAL AT BUSH FIE</t>
  </si>
  <si>
    <t>GWDD - MIDDLE GEORGIA REGIONAL AIRP</t>
  </si>
  <si>
    <t>Sandy Springs - COBB CO-MC COLLUM FLD ARPT</t>
  </si>
  <si>
    <t>Savannah - HUNTER ARMY AIRFIELD</t>
  </si>
  <si>
    <t>Savannah - SAVANNAH/HILTON HEAD INTL AI</t>
  </si>
  <si>
    <t>Honolulu - HONOLULU INTERNATIONAL AIRPO</t>
  </si>
  <si>
    <t>Honolulu - KANEOHE MCAS</t>
  </si>
  <si>
    <t>Honolulu - KALAELOA AIRPORT (JOHN RODGE</t>
  </si>
  <si>
    <t>Honolulu - WHEELER ARMY AIRFIELD</t>
  </si>
  <si>
    <t>Boise - BOISE AIR TERMINAL/GOWEN FD</t>
  </si>
  <si>
    <t>Boise - NAMPA MUNICIPAL AIRPORT</t>
  </si>
  <si>
    <t>GWIdaho</t>
  </si>
  <si>
    <t>Chicago - CHICAGO MIDWAY INTL ARPT</t>
  </si>
  <si>
    <t>Chicago - CHICAGO O'HARE INTERNATIONAL</t>
  </si>
  <si>
    <t>GWIllinois</t>
  </si>
  <si>
    <t>Joliet - JOLIET REGIONAL AIRPORT</t>
  </si>
  <si>
    <t>Peoria - GREATER PEORIA REGIONAL AIRP</t>
  </si>
  <si>
    <t>Rockford - GREATER ROCKFORD AIRPORT</t>
  </si>
  <si>
    <t>Springfield - ABRAHAM LINCOLN CAPITAL AIRP</t>
  </si>
  <si>
    <t>St. Louis - ST LOUIS DOWNTOWN AIRPORT</t>
  </si>
  <si>
    <t>Evansville - EVANSVILLE REGIONAL AIRPORT</t>
  </si>
  <si>
    <t>Fort Wayne - FORT WAYNE INTERNATIONAL AIR</t>
  </si>
  <si>
    <t>Fort Wayne - AUBURN / DE KALB CO</t>
  </si>
  <si>
    <t>GWIndiana</t>
  </si>
  <si>
    <t>Indianapolis - INDIANAPOLIS INTERNATIONAL A</t>
  </si>
  <si>
    <t>Indianapolis - EAGLE CREEK AIRPARK ARPT</t>
  </si>
  <si>
    <t>South Bend - MICHIGAN CITY MUNICIPAL AIRP</t>
  </si>
  <si>
    <t>South Bend - SOUTH BEND REGIONAL AIRPORT</t>
  </si>
  <si>
    <t>South Bend - ELKHART MUNICIPAL AIRPORT</t>
  </si>
  <si>
    <t>Cedar Rapids - THE EASTERN IOWA AIRPORT</t>
  </si>
  <si>
    <t>Davenport - QUAD CITY INTERNATIONAL AIRP</t>
  </si>
  <si>
    <t>Davenport - DAVENPORT MUNICIPAL AIRPT</t>
  </si>
  <si>
    <t>Des Moines - DES MOINES INTERNATIONAL AIR</t>
  </si>
  <si>
    <t>Des Moines - ANKENY REGIONAL AIRPORT</t>
  </si>
  <si>
    <t>GWIowa</t>
  </si>
  <si>
    <t>Omaha - COUNCIL BLUFFS MUNI ARPT</t>
  </si>
  <si>
    <t>GWKansas</t>
  </si>
  <si>
    <t>Overland Park - JOHNSON CO EXECUTIVE ARPT</t>
  </si>
  <si>
    <t>Overland Park - NEW CENTURY AIRCENTER ARPT</t>
  </si>
  <si>
    <t>Topeka - PHILIP BILLARD MUNICIPAL AIR</t>
  </si>
  <si>
    <t>Topeka - FORBES FIELD AIRPORT</t>
  </si>
  <si>
    <t>Wichita - WICHITA EISENHOWER NATIONAL</t>
  </si>
  <si>
    <t>Wichita - MCCONNELL AFB AIRPORT</t>
  </si>
  <si>
    <t>Wichita - COLONEL JAMES JABARA ARPT</t>
  </si>
  <si>
    <t>Evansville - HENDERSON CITY-COUNTY ARPT</t>
  </si>
  <si>
    <t>Ironville - ASHLAND RGNL</t>
  </si>
  <si>
    <t>GWKentucky</t>
  </si>
  <si>
    <t>Lexington-Fayette - BLUE GRASS AIRPORT</t>
  </si>
  <si>
    <t>Louisville - BOWMAN FIELD AIRPORT</t>
  </si>
  <si>
    <t>Baton Rouge - BATON ROUGE METRO RYAN FIELD</t>
  </si>
  <si>
    <t>Lafayette - LAFAYETTE REGIONAL AIRPORT</t>
  </si>
  <si>
    <t>Lafayette - ACADIANA REGIONAL AIRPORT</t>
  </si>
  <si>
    <t>Lafayette - CHRIS CRUSTA MEMORIAL AIRPOR</t>
  </si>
  <si>
    <t>GWLouisiana</t>
  </si>
  <si>
    <t>New Orleans - LAKEFRONT AIRPORT</t>
  </si>
  <si>
    <t>New Orleans - NEW ORLEANS NAS</t>
  </si>
  <si>
    <t>New Orleans - LOUIS ARMSTRONG NEW ORLEANS</t>
  </si>
  <si>
    <t>Shreveport - SHREVEPORT DOWNTOWN ARPT</t>
  </si>
  <si>
    <t>Shreveport - BARKSDALE AIR FORCE BASE</t>
  </si>
  <si>
    <t>Shreveport - SHREVEPORT REGIONAL AIRPORT</t>
  </si>
  <si>
    <t>GWDD - PORTLAND INTERNATIONAL JETPO</t>
  </si>
  <si>
    <t>GWMaine</t>
  </si>
  <si>
    <t>Baltimore - BALTIMORE DOWNTOWN</t>
  </si>
  <si>
    <t>Baltimore - BALTIMORE-WASHINGTON INTL AI</t>
  </si>
  <si>
    <t>Baltimore - MARTIN STATE AIRPORT</t>
  </si>
  <si>
    <t>Baltimore - TIPTON</t>
  </si>
  <si>
    <t>GWMaryland</t>
  </si>
  <si>
    <t>Washington D.C. - COLLEGE PARK AP</t>
  </si>
  <si>
    <t>Washington D.C. - ANDREWS AIR FORCE BASE AIRPO</t>
  </si>
  <si>
    <t>Washington D.C. - DAVISON AAF AIRPORT</t>
  </si>
  <si>
    <t>Boston - GEN E L LOGAN INTERNATIONAL</t>
  </si>
  <si>
    <t>Boston - EAST MILTON</t>
  </si>
  <si>
    <t>Boston - NORWOOD MEMORIAL AIRPORT</t>
  </si>
  <si>
    <t>Boston - LAURENCE G HANSCOM FLD APT</t>
  </si>
  <si>
    <t>Boston - BEVERLY MUNICIPAL AIRPORT</t>
  </si>
  <si>
    <t>Lowell - LAWRENCE MUNICIPAL AIRPORT</t>
  </si>
  <si>
    <t>Lowell - BOIRE FIELD AIRPORT</t>
  </si>
  <si>
    <t>GWMassachusetts</t>
  </si>
  <si>
    <t>Springfield - SPRINGFIELD-BRANSON REGIONAL</t>
  </si>
  <si>
    <t>Springfield - WESTOVER AFB/METROPOLITAN AI</t>
  </si>
  <si>
    <t>Springfield - BARNES MUNICIPAL AIRPORT</t>
  </si>
  <si>
    <t>Worcester - WORCESTER REGIONAL AIRPORT</t>
  </si>
  <si>
    <t>Ann Arbor - ANN ARBOR MUNICIPAL ARPT</t>
  </si>
  <si>
    <t>Ann Arbor - WILLOW RUN AIRPORT</t>
  </si>
  <si>
    <t>Detroit - DETROIT CITY AIRPORT</t>
  </si>
  <si>
    <t>Detroit - OAKLAND/TROY AIRPORT</t>
  </si>
  <si>
    <t>Detroit - DETROIT METRO WAYNE COUNTY A</t>
  </si>
  <si>
    <t>Detroit - GROSSE ILE MUNICIPAL AIRPORT</t>
  </si>
  <si>
    <t>Grand Rapids - GERALD R FORD INTERNATIONAL</t>
  </si>
  <si>
    <t>GWDD - BISHOP INTERNATIONAL AIRPORT</t>
  </si>
  <si>
    <t>Lansing - CAPITAL CITY AIRPORT</t>
  </si>
  <si>
    <t>Lansing - MASON JEWETT FIELD AIRPORT</t>
  </si>
  <si>
    <t>Lansing - FITCH H BEACH AIRPORT</t>
  </si>
  <si>
    <t>GWMichigan</t>
  </si>
  <si>
    <t>Toledo - TOLEDO SUBURBAN AIRPORT</t>
  </si>
  <si>
    <t>Toledo - METCALF FIELD AIRPORT</t>
  </si>
  <si>
    <t>Warren - SELFRIDGE AIR NATIONAL GUARD</t>
  </si>
  <si>
    <t>Fargo - MOORHEAD MUNICIPAL AIRPORT</t>
  </si>
  <si>
    <t>Minneapolis - MINNEAPOLIS-ST PAUL INTERNAT</t>
  </si>
  <si>
    <t>Minneapolis - CRYSTAL AIRPORT</t>
  </si>
  <si>
    <t>Minneapolis - ST PAUL DWTWN HOLMAN FD AP</t>
  </si>
  <si>
    <t>Minneapolis - ANOKA CO-BLNE AP(JNS FD) AP</t>
  </si>
  <si>
    <t>Minneapolis - SOUTH ST PAUL MUNI-RICHARD E</t>
  </si>
  <si>
    <t>Minneapolis - FLYING CLOUD AIRPORT</t>
  </si>
  <si>
    <t>GWMinnesota</t>
  </si>
  <si>
    <t>Rochester - ROCHESTER INTERNATIONAL AIRP</t>
  </si>
  <si>
    <t>Rochester - DODGE CENTER ARPT</t>
  </si>
  <si>
    <t>Jackson - HAWKINS FIELD AIRPORT</t>
  </si>
  <si>
    <t>Jackson - JACKSON INTERNATIONAL AIRPOR</t>
  </si>
  <si>
    <t>Jackson - JOHN BELL WILLIAMS AIRPORT</t>
  </si>
  <si>
    <t>GWMississippi</t>
  </si>
  <si>
    <t>New South Memphis - OLIVE BRANCH AIRPORT</t>
  </si>
  <si>
    <t>Independence - MIDWEST NAT AIR CENTER AIRPO</t>
  </si>
  <si>
    <t>Kansas City - C.R. WHEELER DOWNTOWN ARPT</t>
  </si>
  <si>
    <t>Kansas City - LEE'S SUMMIT MUNICIPAL APT</t>
  </si>
  <si>
    <t>Kansas City - KANSAS CITY INTERNATIONAL AI</t>
  </si>
  <si>
    <t>GWMissouri</t>
  </si>
  <si>
    <t>St. Louis - LAMBERT-ST LOUIS INTERNATION</t>
  </si>
  <si>
    <t>Billings - BILLINGS LOGAN INTERNATIONAL</t>
  </si>
  <si>
    <t>GWMontana</t>
  </si>
  <si>
    <t>Lincoln - LINCOLN MUNICIPAL AIRPORT</t>
  </si>
  <si>
    <t>GWNebraska</t>
  </si>
  <si>
    <t>Omaha - EPPLEY AIRFIELD AIRPORT</t>
  </si>
  <si>
    <t>Omaha - OFFUTT AFB AIRPORT</t>
  </si>
  <si>
    <t>Omaha - MILLARD AIRPORT</t>
  </si>
  <si>
    <t>Omaha - BLAIR MUNI AIRPORT</t>
  </si>
  <si>
    <t>Henderson - BOULDER CITY MUNI</t>
  </si>
  <si>
    <t>Las Vegas - NORTH LAS VEGAS AIRPORT</t>
  </si>
  <si>
    <t>Las Vegas - MCCARRAN INTERNATIONAL AIRPO</t>
  </si>
  <si>
    <t>Las Vegas - HENDERSON EXECUTIVE ARPT</t>
  </si>
  <si>
    <t>GWNevada</t>
  </si>
  <si>
    <t>Reno - RENO/TAHOE INTERNATIONAL AIR</t>
  </si>
  <si>
    <t>Reno - RENO / STEAD AIRPORT</t>
  </si>
  <si>
    <t>Manchester - MANCHESTER AIRPORT</t>
  </si>
  <si>
    <t>Manchester - CONCORD MUNICIPAL AIRPORT</t>
  </si>
  <si>
    <t>GWNew Hampshire</t>
  </si>
  <si>
    <t>Edison - SOMERSET AIRPORT</t>
  </si>
  <si>
    <t>GWDD - TRENTON MERCER AIRPORT</t>
  </si>
  <si>
    <t>GWNew Jersey</t>
  </si>
  <si>
    <t>New York City - NEWARK LIBERTY INTERNATIONAL</t>
  </si>
  <si>
    <t>Newark - ESSEX COUNTY AIRPORT</t>
  </si>
  <si>
    <t>Paterson - MORRISTOWN MUNICIPAL AIRPORT</t>
  </si>
  <si>
    <t>Staten Island - LINDEN</t>
  </si>
  <si>
    <t>Albuquerque - ALBUQUERQUE INTL SUNPORT AIR</t>
  </si>
  <si>
    <t>Albuquerque - DOUBLE EAGLE II AIRPORT</t>
  </si>
  <si>
    <t>Las Cruces - LAS CRUCES INTL AIRPORT</t>
  </si>
  <si>
    <t>GWNew Mexico</t>
  </si>
  <si>
    <t>Buffalo - BUFFALO NIAGARA INTERNATIONA</t>
  </si>
  <si>
    <t>Buffalo - NIAGARA FALLS INTL AIRPORT</t>
  </si>
  <si>
    <t>GWNew York</t>
  </si>
  <si>
    <t>New York City - PORT AUTH DOWNTN MANHATTAN W</t>
  </si>
  <si>
    <t>New York City - CENTRAL PARK</t>
  </si>
  <si>
    <t>New York City - LA GUARDIA AIRPORT</t>
  </si>
  <si>
    <t>New York City - TETERBORO AIRPORT</t>
  </si>
  <si>
    <t>New York City - JOHN F KENNEDY INTERNATIONAL</t>
  </si>
  <si>
    <t>Rochester - GREATER ROCHESTER INTERNATIO</t>
  </si>
  <si>
    <t>Syracuse - SYRACUSE HANCOCK INTERNATION</t>
  </si>
  <si>
    <t>The Bronx - WESTCHESTER COUNTY AIRPORT</t>
  </si>
  <si>
    <t>Charlotte - CHARLOTTE/DOUGLAS INTERNATIO</t>
  </si>
  <si>
    <t>Charlotte - GASTONIA MUNICIPAL AIRPORT</t>
  </si>
  <si>
    <t>Durham - HORACE WILLIAMS AIRPORT</t>
  </si>
  <si>
    <t>Fayetteville - FAYETT RGNL/GRANNIS FLD AP</t>
  </si>
  <si>
    <t>Fayetteville - SIMMONS AAF AIRPORT</t>
  </si>
  <si>
    <t>Fayetteville - POPE AFB AIRPORT</t>
  </si>
  <si>
    <t>Greensboro - PIEDMONT TRIAD INTERNATIONAL</t>
  </si>
  <si>
    <t>Greensboro - BURLINGTON ALAMANCE RGL AP</t>
  </si>
  <si>
    <t>GWNorth Carolina</t>
  </si>
  <si>
    <t>Raleigh - RALEIGH-DURHAM INTERNATIONAL</t>
  </si>
  <si>
    <t>Wilmington - WILMINGTON INTL</t>
  </si>
  <si>
    <t>Winston-Salem - SMITH REYNOLDS AIRPORT</t>
  </si>
  <si>
    <t>Fargo - HECTOR INTERNATIONAL AIRPORT</t>
  </si>
  <si>
    <t>GWNorth Dakota</t>
  </si>
  <si>
    <t>Akron - AKRON FULTON INTL AIRPORT</t>
  </si>
  <si>
    <t>Akron - AKRON-CANTON REGIONAL AIRPOR</t>
  </si>
  <si>
    <t>Akron - RAVENNA/PORTAGE COUNTY AIRPO</t>
  </si>
  <si>
    <t>Cincinnati - CINA MUNI APT/LUKN FD APT</t>
  </si>
  <si>
    <t>Cincinnati - CINCINNATI/NORTHERN KENTUCKY</t>
  </si>
  <si>
    <t>Cincinnati - BUTLER CO. REGIONAL ARPT</t>
  </si>
  <si>
    <t>Cleveland - CLEVELAND BURKE LAKEFNT AP</t>
  </si>
  <si>
    <t>Cleveland - CLEVELAND-HOPKINS INTERNATIO</t>
  </si>
  <si>
    <t>Cleveland - CUYAHOGA COUNTY AIRPORT</t>
  </si>
  <si>
    <t>College Station - EASTERWOOD FIELD AIRPORT</t>
  </si>
  <si>
    <t>Columbus - PORT COLUMBUS INTERNATIONAL</t>
  </si>
  <si>
    <t>Columbus - BOLTON FIELD AIRPORT</t>
  </si>
  <si>
    <t>Columbus - OHIO STATE UNIVERSITY ARPT</t>
  </si>
  <si>
    <t>Columbus - RICKENBACKER INTL AIRPORT</t>
  </si>
  <si>
    <t>Columbus - COLUMBUS METRO AIRPORT</t>
  </si>
  <si>
    <t>Columbus - LAWSON AAF AIRPORT</t>
  </si>
  <si>
    <t>Dayton - WRIGHT-PATTERSON AFB AIRPORT</t>
  </si>
  <si>
    <t>Dayton - J.M.COX DAYTON INTERNATIONAL</t>
  </si>
  <si>
    <t>Dayton - DAYTON-WRIGHT BROTHERS APT</t>
  </si>
  <si>
    <t>Denton - DENTON MUNICIPAL AIRPORT</t>
  </si>
  <si>
    <t>GWOhio</t>
  </si>
  <si>
    <t>Toledo - TOLEDO EXPRESS AIRPORT</t>
  </si>
  <si>
    <t>GWOklahoma</t>
  </si>
  <si>
    <t>Oklahoma City - WILL ROGERS WORLD AIRPORT</t>
  </si>
  <si>
    <t>Oklahoma City - TINKER AFB AIRPORT</t>
  </si>
  <si>
    <t>Oklahoma City - WILEY POST AIRPORT</t>
  </si>
  <si>
    <t>Oklahoma City - UNIVERSITY OF OKLAHOMA WESTH</t>
  </si>
  <si>
    <t>Oklahoma City - OKLAHOMA CITY/PAGE</t>
  </si>
  <si>
    <t>Tulsa - TULSA INTERNATIONAL AIRPORT</t>
  </si>
  <si>
    <t>Tulsa - RICHARD LLOYD JONES JR APT</t>
  </si>
  <si>
    <t>Tulsa - WILLIAM R POGUE MUNI</t>
  </si>
  <si>
    <t>Eugene - MAHLON SWEET FIELD AIRPORT</t>
  </si>
  <si>
    <t>GWOregon</t>
  </si>
  <si>
    <t>Portland - PORTLAND INTERNATIONAL AIRPO</t>
  </si>
  <si>
    <t>Salem - MCNARY FIELD AIRPORT</t>
  </si>
  <si>
    <t>Salem - MC MINNVILLE MUNICIPAL APT</t>
  </si>
  <si>
    <t>Vancouver - SCAPPOOSE INDUS AIRPK ARPT</t>
  </si>
  <si>
    <t>Allentown - LEHIGH VALLEY INTERNATIONAL</t>
  </si>
  <si>
    <t>Allentown - QUAKERTOWN AIRPORT</t>
  </si>
  <si>
    <t>GWDD - CAPITAL CITY AIRPORT</t>
  </si>
  <si>
    <t>GWPennsylvania</t>
  </si>
  <si>
    <t>Philadelphia - PHILADELPHIA INTERNATIONAL A</t>
  </si>
  <si>
    <t>Philadelphia - WINGS FIELD AIRPORT</t>
  </si>
  <si>
    <t>Philadelphia - NE PHILADELPHIA AIRPORT</t>
  </si>
  <si>
    <t>Philadelphia - SOUTH JERSEY REGIONAL ARPT</t>
  </si>
  <si>
    <t>Pittsburgh - ALLEGHENY COUNTY AIRPORT</t>
  </si>
  <si>
    <t>Pittsburgh - PITTSBURGH INTERNATIONAL AIR</t>
  </si>
  <si>
    <t>Providence - THEODORE F GREEN STATE AIRPO</t>
  </si>
  <si>
    <t>Providence - NORTH CENTRAL STATE ARPT</t>
  </si>
  <si>
    <t>Providence - QUONSET STATE AIRPORT</t>
  </si>
  <si>
    <t>GWRhode Island</t>
  </si>
  <si>
    <t>Charleston - CHARLESTON EXECUTIVE</t>
  </si>
  <si>
    <t>Charleston - CHARLESTON AFB/INTERNATIONAL</t>
  </si>
  <si>
    <t>Charleston - MOUNT PLEASANT</t>
  </si>
  <si>
    <t>Columbia - COLUMBIA OWENS DOWNTOWN AP</t>
  </si>
  <si>
    <t>Columbia - COLUMBIA METROPOLITAN AIRPOR</t>
  </si>
  <si>
    <t>Columbia - MCENTIRE AIR NATIONAL GUARD</t>
  </si>
  <si>
    <t>Columbia - COLUMBIA REGIONAL AIRPORT</t>
  </si>
  <si>
    <t>GWDD - GREENVILLE-SPARTANBURG INTL</t>
  </si>
  <si>
    <t>GWSouth Carolina</t>
  </si>
  <si>
    <t>Sioux Falls - JOE FOSS FIELD AIRPORT</t>
  </si>
  <si>
    <t>GWSouth Dakota</t>
  </si>
  <si>
    <t>Chattanooga - LOVELL FIELD AIRPORT</t>
  </si>
  <si>
    <t>Clarksville - OUTLAW FIELD AIRPORT</t>
  </si>
  <si>
    <t>Clarksville - CAMPBELL AAF AIRPORT</t>
  </si>
  <si>
    <t>Knoxville - KNOXVILLE DOWNTOWN ISLAND</t>
  </si>
  <si>
    <t>Knoxville - MC GHEE TYSON AIRPORT</t>
  </si>
  <si>
    <t>Knoxville - OAK RIDGE</t>
  </si>
  <si>
    <t>Memphis - MEMPHIS INTERNATIONAL AIRPOR</t>
  </si>
  <si>
    <t>Memphis - MILLINGTON MUNICIPAL AIRPORT</t>
  </si>
  <si>
    <t>Nashville - JOHN C TUNE</t>
  </si>
  <si>
    <t>Nashville - NASHVILLE INTERNATIONAL AIRP</t>
  </si>
  <si>
    <t>Nashville - SMYRNA AIRPORT</t>
  </si>
  <si>
    <t>GWTennessee</t>
  </si>
  <si>
    <t>Abilene - ABILENE REGIONAL AIRPORT</t>
  </si>
  <si>
    <t>Abilene - DYESS AFB/ABILENE</t>
  </si>
  <si>
    <t>Amarillo - AMARILLO RICK HUSBAND INTL A</t>
  </si>
  <si>
    <t>Austin - AUSTIN-CAMP MABRY</t>
  </si>
  <si>
    <t>Austin - AUSTIN-BERGSTROM INTL AIRPOR</t>
  </si>
  <si>
    <t>Austin - AUSTIN EXECUTIVE</t>
  </si>
  <si>
    <t>Beaumont - BEAUMONT MUNI</t>
  </si>
  <si>
    <t>Beaumont - SOUTHEAST TEXAS REGIONAL AIR</t>
  </si>
  <si>
    <t>Beaumont - ORANGE COUNTY AIRPORT</t>
  </si>
  <si>
    <t>Corpus Christi - CORPUS CHRISTI NAS</t>
  </si>
  <si>
    <t>Corpus Christi - INGLESIDE</t>
  </si>
  <si>
    <t>Corpus Christi - NUECES COUNTY ARIPORT</t>
  </si>
  <si>
    <t>Dallas - DALLAS LOVE FIELD AIRPORT</t>
  </si>
  <si>
    <t>Dallas - DALLAS EXECUTIVE AIRPORT</t>
  </si>
  <si>
    <t>Dallas - ADDISON AIRPORT</t>
  </si>
  <si>
    <t>Dallas - DALLAS/FT WORTH INTERNATIONA</t>
  </si>
  <si>
    <t>Dallas - LANCASTER AIRPORT</t>
  </si>
  <si>
    <t>Dallas - GRAND PRAIRIE MUNICIPAL AIRP</t>
  </si>
  <si>
    <t>El Paso - EL PASO INTERNATIONAL AIRPOR</t>
  </si>
  <si>
    <t>El Paso - BIGGS AAF</t>
  </si>
  <si>
    <t>El Paso - DONA ANA COUNTY INTL JETPORT</t>
  </si>
  <si>
    <t>Fort Worth - FT WORTH MEACHAM INTL ARPT</t>
  </si>
  <si>
    <t>Fort Worth - FORT WORTH NAVAL AIR STATION</t>
  </si>
  <si>
    <t>Fort Worth - FORT WORTH SPINKS AIRPORT</t>
  </si>
  <si>
    <t>Fort Worth - ARLINGTON MUNICIPAL AIRPORT</t>
  </si>
  <si>
    <t>Fort Worth - FORT WORTH ALLIANCE ARPT</t>
  </si>
  <si>
    <t>Garland - MESQUITE METROPOLITAN ARPT</t>
  </si>
  <si>
    <t>Houston - HOUSTON/DUNN HELISTOP</t>
  </si>
  <si>
    <t>Houston - WILLIAM P. HOBBY AIRPORT</t>
  </si>
  <si>
    <t>Houston - G BUSH INTERCONTINENTAL AP/H</t>
  </si>
  <si>
    <t>Houston - ELLINGTON FIELD AIRPORT</t>
  </si>
  <si>
    <t>Houston - CLOVER FIELD AIRPORT</t>
  </si>
  <si>
    <t>Killeen - HOOD AAF AIRPORT</t>
  </si>
  <si>
    <t>Killeen - KILLEEN MUNICIPAL AIRPORT</t>
  </si>
  <si>
    <t>Killeen - ROBERT GRAY AFF AIRPORT</t>
  </si>
  <si>
    <t>Killeen - DRAUGHON-MILLER CNTRL TX RGN</t>
  </si>
  <si>
    <t>Laredo - LAREDO INTERNATIONAL AIRPORT</t>
  </si>
  <si>
    <t>Lubbock - LUBBOCK INTERNATIONAL AIRPOR</t>
  </si>
  <si>
    <t>McAllen - MC ALLEN MILLER INTL ARPT</t>
  </si>
  <si>
    <t>McAllen - MID VALLEY AIRPORT</t>
  </si>
  <si>
    <t>McAllen - EDINBURG INTL AIRPORT</t>
  </si>
  <si>
    <t>Midland - MIDLAND AIRPARK</t>
  </si>
  <si>
    <t>Midland - MIDLAND INTERNATIONAL AIRPOR</t>
  </si>
  <si>
    <t>Odessa - ODESSA-SCHLEMEYER FLD ARPT</t>
  </si>
  <si>
    <t>Pearland - HOUSTON SOUTHWEST AIRPORT</t>
  </si>
  <si>
    <t>Plano - MC KINNEY MUNICIPAL ARPT</t>
  </si>
  <si>
    <t>Plano - ROCKWALL MUNI</t>
  </si>
  <si>
    <t>Round Rock - GEORGETOWN MUNICIPAL ARPT</t>
  </si>
  <si>
    <t>Round Rock - LARGO VISTA / RUSTY ALLEN AI</t>
  </si>
  <si>
    <t>San Antonio - STINSON MINICIPAL AIRPORT</t>
  </si>
  <si>
    <t>San Antonio - LACKLAND AIR FORCE BASE (KEL</t>
  </si>
  <si>
    <t>San Antonio - SAN ANTONIO INTERNATIONAL AI</t>
  </si>
  <si>
    <t>San Antonio - RANDOLPH AFB AIRPORT</t>
  </si>
  <si>
    <t>GWTexas</t>
  </si>
  <si>
    <t>Tyler - TYLER POUNDS REGIONAL ARPT</t>
  </si>
  <si>
    <t>Waco - WACO REGIONAL AIRPORT</t>
  </si>
  <si>
    <t>Waco - TSTC WACO</t>
  </si>
  <si>
    <t>Waco - MC GREGOR EXECUTIVE ARPT</t>
  </si>
  <si>
    <t>Wichita Falls - KICKAPOO DOWNTOWN AIRPORT</t>
  </si>
  <si>
    <t>Wichita Falls - SHEPPARD AFB/WICHITA FALLS M</t>
  </si>
  <si>
    <t>Provo - PROVO MUNICIPAL AIRPORT</t>
  </si>
  <si>
    <t>Salt Lake City - SALT LAKE CITY INTERNATIONAL</t>
  </si>
  <si>
    <t>GWUtah</t>
  </si>
  <si>
    <t>GWDD - BURLINGTON INTERNATIONAL AIR</t>
  </si>
  <si>
    <t>GWVermont</t>
  </si>
  <si>
    <t>Newport News - NWPT NEWS/WIMBURG INTL APT</t>
  </si>
  <si>
    <t>Newport News - LANGLEY AFB AIRPORT</t>
  </si>
  <si>
    <t>Newport News - FELKER ARMY AIRFIELD</t>
  </si>
  <si>
    <t>Newport News - WILLIAMSBURG-JAMESTOWN APT</t>
  </si>
  <si>
    <t>Norfolk - HAMPTON ROADS EXECUTIVE AIRP</t>
  </si>
  <si>
    <t>Norfolk - CHESAPEAKE REGIONAL ARPT</t>
  </si>
  <si>
    <t>Richmond - RICHMOND INTERNATIONAL AIRPO</t>
  </si>
  <si>
    <t>Richmond - RICHMOND (ASOS)</t>
  </si>
  <si>
    <t>Richmond - CHESTERFIELD AIRPORT</t>
  </si>
  <si>
    <t>GWVirginia</t>
  </si>
  <si>
    <t>Virginia Beach - OCEANA NAS</t>
  </si>
  <si>
    <t>Virginia Beach - NORFOLK INTERNATIONAL AIRPOR</t>
  </si>
  <si>
    <t>Virginia Beach - NAVAL AUXILIARY LANDING FIEL</t>
  </si>
  <si>
    <t>Virginia Beach - NORFOLK NAS</t>
  </si>
  <si>
    <t>Everett - SNOHOMISH CO (PAINE FD) AP</t>
  </si>
  <si>
    <t>Everett - ARLINGTON MUNICIPAL ARPT</t>
  </si>
  <si>
    <t>Portland - PEARSON FIELD AIRPORT</t>
  </si>
  <si>
    <t>Portland - PORTLAND-TROUTDALE AIRPORT</t>
  </si>
  <si>
    <t>Portland - PORTLAND-HILLSBORO AIRPORT</t>
  </si>
  <si>
    <t>Seattle - BOEING FLD/KING CO INTL AP</t>
  </si>
  <si>
    <t>Seattle - WSFO SEATTLE SAND POINT</t>
  </si>
  <si>
    <t>Seattle - RENTON MUNICIPAL AIRPORT</t>
  </si>
  <si>
    <t>Seattle - SEATTLE-TACOMA INTERNATIONAL</t>
  </si>
  <si>
    <t>Spokane - FELTS FIELD AIRPORT</t>
  </si>
  <si>
    <t>Spokane - SPOKANE INTERNATIONAL AIRPOR</t>
  </si>
  <si>
    <t>Spokane - FAIRCHILD AIR FORCE BASE</t>
  </si>
  <si>
    <t>Tacoma - TACOMA NARROWS AIRPORT</t>
  </si>
  <si>
    <t>Tacoma - MCCHORD AFB AIRPORT</t>
  </si>
  <si>
    <t>Tacoma - PUYALLUP THUN FIELD</t>
  </si>
  <si>
    <t>Tacoma - GRAY AFF AIRPORT</t>
  </si>
  <si>
    <t>GWWashington</t>
  </si>
  <si>
    <t>Washington D.C. - RONALD REAGAN WASHINGTON NAT</t>
  </si>
  <si>
    <t>Ironville - TRI-STATE/M.J.FERGUSON FIELD</t>
  </si>
  <si>
    <t>GWWest Virginia</t>
  </si>
  <si>
    <t>Green Bay - AUSTIN STRAUBEL INTERNATIONA</t>
  </si>
  <si>
    <t>Madison - DANE CO REGIONAL-TRUAX FIELD</t>
  </si>
  <si>
    <t>Milwaukee - GENERAL MITCHELL INTERNATION</t>
  </si>
  <si>
    <t>Milwaukee - LAWRENCE J TIMMERMAN AIRPORT</t>
  </si>
  <si>
    <t>Milwaukee - WAUKESHA COUNTY AIRPORT</t>
  </si>
  <si>
    <t>GWWisconsin</t>
  </si>
  <si>
    <t>GWDD - CHEYENNE AIRPORT</t>
  </si>
  <si>
    <t>GWWyoming</t>
  </si>
  <si>
    <t>*CENSUS</t>
  </si>
  <si>
    <t>*NERC</t>
  </si>
  <si>
    <t>*EIAStorageSub</t>
  </si>
  <si>
    <t>*EIAStorage</t>
  </si>
  <si>
    <t>*Gas Weighted CONUS</t>
  </si>
  <si>
    <t>Canada</t>
  </si>
  <si>
    <t>Gibraltar</t>
  </si>
  <si>
    <t>CYYC</t>
  </si>
  <si>
    <t>CYBW</t>
  </si>
  <si>
    <t>CXEC</t>
  </si>
  <si>
    <t>CYED</t>
  </si>
  <si>
    <t>CZOL</t>
  </si>
  <si>
    <t>CYEG</t>
  </si>
  <si>
    <t>CZVL</t>
  </si>
  <si>
    <t>CXEG</t>
  </si>
  <si>
    <t>CYXX</t>
  </si>
  <si>
    <t>CYLW</t>
  </si>
  <si>
    <t>CWJV</t>
  </si>
  <si>
    <t>CWHC</t>
  </si>
  <si>
    <t>CYVR</t>
  </si>
  <si>
    <t>CWWA</t>
  </si>
  <si>
    <t>CWVF</t>
  </si>
  <si>
    <t>CYWH</t>
  </si>
  <si>
    <t>CWYJ</t>
  </si>
  <si>
    <t>CWLM</t>
  </si>
  <si>
    <t>CWPF</t>
  </si>
  <si>
    <t>CWDR</t>
  </si>
  <si>
    <t>CWKH</t>
  </si>
  <si>
    <t>CXBO</t>
  </si>
  <si>
    <t>CWJB</t>
  </si>
  <si>
    <t>CYQB</t>
  </si>
  <si>
    <t>CYOY</t>
  </si>
  <si>
    <t>CWWK</t>
  </si>
  <si>
    <t>CWMM</t>
  </si>
  <si>
    <t>CYQY</t>
  </si>
  <si>
    <t>CXWN</t>
  </si>
  <si>
    <t>CYWG</t>
  </si>
  <si>
    <t>CYQM</t>
  </si>
  <si>
    <t>CYAW</t>
  </si>
  <si>
    <t>CXMI</t>
  </si>
  <si>
    <t>CYHZ</t>
  </si>
  <si>
    <t>CXBI</t>
  </si>
  <si>
    <t>CXET</t>
  </si>
  <si>
    <t>CYBN</t>
  </si>
  <si>
    <t>CYQG</t>
  </si>
  <si>
    <t>CYSB</t>
  </si>
  <si>
    <t>CXHM</t>
  </si>
  <si>
    <t>CWWB</t>
  </si>
  <si>
    <t>CYHM</t>
  </si>
  <si>
    <t>CYGK</t>
  </si>
  <si>
    <t>CYKF</t>
  </si>
  <si>
    <t>CZEL</t>
  </si>
  <si>
    <t>CYXU</t>
  </si>
  <si>
    <t>CWSN</t>
  </si>
  <si>
    <t>CYOO</t>
  </si>
  <si>
    <t>CYOW</t>
  </si>
  <si>
    <t>CYND</t>
  </si>
  <si>
    <t>CYSN</t>
  </si>
  <si>
    <t>CWWZ</t>
  </si>
  <si>
    <t>CXVN</t>
  </si>
  <si>
    <t>CYTZ</t>
  </si>
  <si>
    <t>CYYZ</t>
  </si>
  <si>
    <t>CYKZ</t>
  </si>
  <si>
    <t>CYMX</t>
  </si>
  <si>
    <t>CWTA</t>
  </si>
  <si>
    <t>CWTQ</t>
  </si>
  <si>
    <t>CYUL</t>
  </si>
  <si>
    <t>CYHU</t>
  </si>
  <si>
    <t>CWVQ</t>
  </si>
  <si>
    <t>CWJO</t>
  </si>
  <si>
    <t>CYBG</t>
  </si>
  <si>
    <t>CXLT</t>
  </si>
  <si>
    <t>CWUX</t>
  </si>
  <si>
    <t>CWQH</t>
  </si>
  <si>
    <t>CYSC</t>
  </si>
  <si>
    <t>CWTT</t>
  </si>
  <si>
    <t>CWTY</t>
  </si>
  <si>
    <t>CWNQ</t>
  </si>
  <si>
    <t>CXSH</t>
  </si>
  <si>
    <t>CWDJ</t>
  </si>
  <si>
    <t>CYQR</t>
  </si>
  <si>
    <t>CXBK</t>
  </si>
  <si>
    <t>CYXE</t>
  </si>
  <si>
    <t>LFMY</t>
  </si>
  <si>
    <t>LFAQ</t>
  </si>
  <si>
    <t>LFRA</t>
  </si>
  <si>
    <t>LFJR</t>
  </si>
  <si>
    <t>LFSA</t>
  </si>
  <si>
    <t>LFBD</t>
  </si>
  <si>
    <t>LFRB</t>
  </si>
  <si>
    <t>LFRL</t>
  </si>
  <si>
    <t>LFRJ</t>
  </si>
  <si>
    <t>LFRK</t>
  </si>
  <si>
    <t>LFPT</t>
  </si>
  <si>
    <t>LFLC</t>
  </si>
  <si>
    <t>LFSD</t>
  </si>
  <si>
    <t>LFSC</t>
  </si>
  <si>
    <t>LFLS</t>
  </si>
  <si>
    <t>LFOH</t>
  </si>
  <si>
    <t>LFRG</t>
  </si>
  <si>
    <t>LFRM</t>
  </si>
  <si>
    <t>LFQQ</t>
  </si>
  <si>
    <t>LFBL</t>
  </si>
  <si>
    <t>LFLY</t>
  </si>
  <si>
    <t>LFLL</t>
  </si>
  <si>
    <t>LFML</t>
  </si>
  <si>
    <t>LFJL</t>
  </si>
  <si>
    <t>LFMT</t>
  </si>
  <si>
    <t>LFSB</t>
  </si>
  <si>
    <t>LFSN</t>
  </si>
  <si>
    <t>LFSL</t>
  </si>
  <si>
    <t>LFSO</t>
  </si>
  <si>
    <t>LFRS</t>
  </si>
  <si>
    <t>LFMN</t>
  </si>
  <si>
    <t>LFME</t>
  </si>
  <si>
    <t>LFTW</t>
  </si>
  <si>
    <t>LFOJ</t>
  </si>
  <si>
    <t>LFPV</t>
  </si>
  <si>
    <t>LFPO</t>
  </si>
  <si>
    <t>LFPB</t>
  </si>
  <si>
    <t>LFPN</t>
  </si>
  <si>
    <t>LFPG</t>
  </si>
  <si>
    <t>LFMP</t>
  </si>
  <si>
    <t>LFQA</t>
  </si>
  <si>
    <t>LFRN</t>
  </si>
  <si>
    <t>LFOP</t>
  </si>
  <si>
    <t>LFMH</t>
  </si>
  <si>
    <t>LFST</t>
  </si>
  <si>
    <t>LFTH</t>
  </si>
  <si>
    <t>LFBO</t>
  </si>
  <si>
    <t>LFBF</t>
  </si>
  <si>
    <t>LFBR</t>
  </si>
  <si>
    <t>LFOT</t>
  </si>
  <si>
    <t>ETNG</t>
  </si>
  <si>
    <t>EDMA</t>
  </si>
  <si>
    <t>ETSL</t>
  </si>
  <si>
    <t>EDDT</t>
  </si>
  <si>
    <t>EDDB</t>
  </si>
  <si>
    <t>ETHB</t>
  </si>
  <si>
    <t>EDVE</t>
  </si>
  <si>
    <t>EDDW</t>
  </si>
  <si>
    <t>ETMN</t>
  </si>
  <si>
    <t>EDAC</t>
  </si>
  <si>
    <t>EDLW</t>
  </si>
  <si>
    <t>EDDC</t>
  </si>
  <si>
    <t>EDLN</t>
  </si>
  <si>
    <t>EDDE</t>
  </si>
  <si>
    <t>EDDL</t>
  </si>
  <si>
    <t>EDDF</t>
  </si>
  <si>
    <t>EDFE</t>
  </si>
  <si>
    <t>ETOU</t>
  </si>
  <si>
    <t>EDDH</t>
  </si>
  <si>
    <t>EDHI</t>
  </si>
  <si>
    <t>EDDV</t>
  </si>
  <si>
    <t>ETNW</t>
  </si>
  <si>
    <t>EDTY</t>
  </si>
  <si>
    <t>ETSI</t>
  </si>
  <si>
    <t>ETSN</t>
  </si>
  <si>
    <t>EDSB</t>
  </si>
  <si>
    <t>EDVK</t>
  </si>
  <si>
    <t>ETHF</t>
  </si>
  <si>
    <t>EDHK</t>
  </si>
  <si>
    <t>ETSB</t>
  </si>
  <si>
    <t>EDDK</t>
  </si>
  <si>
    <t>ETNN</t>
  </si>
  <si>
    <t>EDDP</t>
  </si>
  <si>
    <t>EDHL</t>
  </si>
  <si>
    <t>EDBC</t>
  </si>
  <si>
    <t>EDFM</t>
  </si>
  <si>
    <t>EDDG</t>
  </si>
  <si>
    <t>EDMO</t>
  </si>
  <si>
    <t>EDDM</t>
  </si>
  <si>
    <t>EDDN</t>
  </si>
  <si>
    <t>EDLP</t>
  </si>
  <si>
    <t>ETIH</t>
  </si>
  <si>
    <t>ETNL</t>
  </si>
  <si>
    <t>EDDR</t>
  </si>
  <si>
    <t>EDGS</t>
  </si>
  <si>
    <t>EDTL</t>
  </si>
  <si>
    <t>EDDS</t>
  </si>
  <si>
    <t>ETAD</t>
  </si>
  <si>
    <t>ETHL</t>
  </si>
  <si>
    <t>ETHN</t>
  </si>
  <si>
    <t>LXGB</t>
  </si>
  <si>
    <t>MMMA</t>
  </si>
  <si>
    <t>MMTJ</t>
  </si>
  <si>
    <t>MMCS</t>
  </si>
  <si>
    <t>MMNL</t>
  </si>
  <si>
    <t>MMRX</t>
  </si>
  <si>
    <t>EHBK</t>
  </si>
  <si>
    <t>LECO</t>
  </si>
  <si>
    <t>LEAB</t>
  </si>
  <si>
    <t>LEAL</t>
  </si>
  <si>
    <t>LEAM</t>
  </si>
  <si>
    <t>LEBZ</t>
  </si>
  <si>
    <t>LEBL</t>
  </si>
  <si>
    <t>LELL</t>
  </si>
  <si>
    <t>LEBB</t>
  </si>
  <si>
    <t>LEBG</t>
  </si>
  <si>
    <t>LELC</t>
  </si>
  <si>
    <t>LEBA</t>
  </si>
  <si>
    <t>LEMO</t>
  </si>
  <si>
    <t>LEVT</t>
  </si>
  <si>
    <t>LEAS</t>
  </si>
  <si>
    <t>LEGA</t>
  </si>
  <si>
    <t>LEGR</t>
  </si>
  <si>
    <t>LEJR</t>
  </si>
  <si>
    <t>LERT</t>
  </si>
  <si>
    <t>GCLP</t>
  </si>
  <si>
    <t>LELN</t>
  </si>
  <si>
    <t>LEDA</t>
  </si>
  <si>
    <t>LELO</t>
  </si>
  <si>
    <t>LEVS</t>
  </si>
  <si>
    <t>LEGT</t>
  </si>
  <si>
    <t>LEMD</t>
  </si>
  <si>
    <t>LETO</t>
  </si>
  <si>
    <t>LECV</t>
  </si>
  <si>
    <t>LEMG</t>
  </si>
  <si>
    <t>LERI</t>
  </si>
  <si>
    <t>LEPA</t>
  </si>
  <si>
    <t>LEPP</t>
  </si>
  <si>
    <t>LESA</t>
  </si>
  <si>
    <t>LESO</t>
  </si>
  <si>
    <t>GCXO</t>
  </si>
  <si>
    <t>LEXJ</t>
  </si>
  <si>
    <t>LEEC</t>
  </si>
  <si>
    <t>LEZL</t>
  </si>
  <si>
    <t>LERS</t>
  </si>
  <si>
    <t>LEVC</t>
  </si>
  <si>
    <t>LEBT</t>
  </si>
  <si>
    <t>LEVD</t>
  </si>
  <si>
    <t>LEVX</t>
  </si>
  <si>
    <t>LEZG</t>
  </si>
  <si>
    <t>EGPD</t>
  </si>
  <si>
    <t>EGAC</t>
  </si>
  <si>
    <t>EGAA</t>
  </si>
  <si>
    <t>EGBB</t>
  </si>
  <si>
    <t>EGHH</t>
  </si>
  <si>
    <t>EGKA</t>
  </si>
  <si>
    <t>EGGD</t>
  </si>
  <si>
    <t>EGUO</t>
  </si>
  <si>
    <t>EGSC</t>
  </si>
  <si>
    <t>EGFF</t>
  </si>
  <si>
    <t>EGDX</t>
  </si>
  <si>
    <t>EGSS</t>
  </si>
  <si>
    <t>EGBE</t>
  </si>
  <si>
    <t>EGPN</t>
  </si>
  <si>
    <t>EGQL</t>
  </si>
  <si>
    <t>EGPH</t>
  </si>
  <si>
    <t>EGTE</t>
  </si>
  <si>
    <t>EGPF</t>
  </si>
  <si>
    <t>EGBJ</t>
  </si>
  <si>
    <t>EGXX</t>
  </si>
  <si>
    <t>EGXS</t>
  </si>
  <si>
    <t>EGMD</t>
  </si>
  <si>
    <t>EGUW</t>
  </si>
  <si>
    <t>EGXV</t>
  </si>
  <si>
    <t>EGNJ</t>
  </si>
  <si>
    <t>EGNM</t>
  </si>
  <si>
    <t>EGXW</t>
  </si>
  <si>
    <t>EGXP</t>
  </si>
  <si>
    <t>EGYD</t>
  </si>
  <si>
    <t>EGXC</t>
  </si>
  <si>
    <t>EGYE</t>
  </si>
  <si>
    <t>EGGP</t>
  </si>
  <si>
    <t>EGOW</t>
  </si>
  <si>
    <t>EGNR</t>
  </si>
  <si>
    <t>EGLC</t>
  </si>
  <si>
    <t>EGWU</t>
  </si>
  <si>
    <t>EGKB</t>
  </si>
  <si>
    <t>EGLL</t>
  </si>
  <si>
    <t>EGGW</t>
  </si>
  <si>
    <t>EGTC</t>
  </si>
  <si>
    <t>EGCC</t>
  </si>
  <si>
    <t>EGDY</t>
  </si>
  <si>
    <t>EGNV</t>
  </si>
  <si>
    <t>EGSH</t>
  </si>
  <si>
    <t>EGNX</t>
  </si>
  <si>
    <t>EGXT</t>
  </si>
  <si>
    <t>EGDB</t>
  </si>
  <si>
    <t>EGNO</t>
  </si>
  <si>
    <t>EGNH</t>
  </si>
  <si>
    <t>EGUB</t>
  </si>
  <si>
    <t>EGLF</t>
  </si>
  <si>
    <t>EGVO</t>
  </si>
  <si>
    <t>EGMH</t>
  </si>
  <si>
    <t>EGCN</t>
  </si>
  <si>
    <t>EGHI</t>
  </si>
  <si>
    <t>EGVP</t>
  </si>
  <si>
    <t>EGMC</t>
  </si>
  <si>
    <t>EGNT</t>
  </si>
  <si>
    <t>EGKK</t>
  </si>
  <si>
    <t>EGOP</t>
  </si>
  <si>
    <t>EGVA</t>
  </si>
  <si>
    <t>EGDL</t>
  </si>
  <si>
    <t>EGVN</t>
  </si>
  <si>
    <t>EGOS</t>
  </si>
  <si>
    <t>EGWC</t>
  </si>
  <si>
    <t>EGXU</t>
  </si>
  <si>
    <t>KBHM</t>
  </si>
  <si>
    <t>KEKY</t>
  </si>
  <si>
    <t>KHUA</t>
  </si>
  <si>
    <t>KMDQ</t>
  </si>
  <si>
    <t>KHSV</t>
  </si>
  <si>
    <t>KBFM</t>
  </si>
  <si>
    <t>KMOB</t>
  </si>
  <si>
    <t>KMXF</t>
  </si>
  <si>
    <t>KMGM</t>
  </si>
  <si>
    <t>PAMR</t>
  </si>
  <si>
    <t>PALH</t>
  </si>
  <si>
    <t>PAED</t>
  </si>
  <si>
    <t>PANC</t>
  </si>
  <si>
    <t>PAFR</t>
  </si>
  <si>
    <t>KFFZ</t>
  </si>
  <si>
    <t>KCHD</t>
  </si>
  <si>
    <t>KIWA</t>
  </si>
  <si>
    <t>KPHX</t>
  </si>
  <si>
    <t>KGEU</t>
  </si>
  <si>
    <t>KSDL</t>
  </si>
  <si>
    <t>KDVT</t>
  </si>
  <si>
    <t>KGYR</t>
  </si>
  <si>
    <t>KLUF</t>
  </si>
  <si>
    <t>KDMA</t>
  </si>
  <si>
    <t>KTUS</t>
  </si>
  <si>
    <t>KRYN</t>
  </si>
  <si>
    <t>KLIT</t>
  </si>
  <si>
    <t>KLZK</t>
  </si>
  <si>
    <t>KLRF</t>
  </si>
  <si>
    <t>KAWM</t>
  </si>
  <si>
    <t>KSNA</t>
  </si>
  <si>
    <t>KAJO</t>
  </si>
  <si>
    <t>KBFL</t>
  </si>
  <si>
    <t>KSDM</t>
  </si>
  <si>
    <t>KRNM</t>
  </si>
  <si>
    <t>KSUU</t>
  </si>
  <si>
    <t>KVCB</t>
  </si>
  <si>
    <t>KLVK</t>
  </si>
  <si>
    <t>KSQL</t>
  </si>
  <si>
    <t>KFCH</t>
  </si>
  <si>
    <t>KFAT</t>
  </si>
  <si>
    <t>KWHP</t>
  </si>
  <si>
    <t>KVNY</t>
  </si>
  <si>
    <t>KWJF</t>
  </si>
  <si>
    <t>KPMD</t>
  </si>
  <si>
    <t>KLGB</t>
  </si>
  <si>
    <t>KSLI</t>
  </si>
  <si>
    <t>KTOA</t>
  </si>
  <si>
    <t>KFUL</t>
  </si>
  <si>
    <t>KCQT</t>
  </si>
  <si>
    <t>KHHR</t>
  </si>
  <si>
    <t>KLAX</t>
  </si>
  <si>
    <t>KSMO</t>
  </si>
  <si>
    <t>KBUR</t>
  </si>
  <si>
    <t>KEMT</t>
  </si>
  <si>
    <t>KMOD</t>
  </si>
  <si>
    <t>KCCR</t>
  </si>
  <si>
    <t>KOKB</t>
  </si>
  <si>
    <t>KNFG</t>
  </si>
  <si>
    <t>KCRQ</t>
  </si>
  <si>
    <t>KNXF</t>
  </si>
  <si>
    <t>KOXR</t>
  </si>
  <si>
    <t>KCMA</t>
  </si>
  <si>
    <t>KNTD</t>
  </si>
  <si>
    <t>KPOC</t>
  </si>
  <si>
    <t>KRAL</t>
  </si>
  <si>
    <t>KRIV</t>
  </si>
  <si>
    <t>KSBD</t>
  </si>
  <si>
    <t>KONT</t>
  </si>
  <si>
    <t>KCNO</t>
  </si>
  <si>
    <t>KLHM</t>
  </si>
  <si>
    <t>KAUN</t>
  </si>
  <si>
    <t>KSAC</t>
  </si>
  <si>
    <t>KMCC</t>
  </si>
  <si>
    <t>KSMF</t>
  </si>
  <si>
    <t>KMHR</t>
  </si>
  <si>
    <t>KEDU</t>
  </si>
  <si>
    <t>KSNS</t>
  </si>
  <si>
    <t>KMRY</t>
  </si>
  <si>
    <t>KSJT</t>
  </si>
  <si>
    <t>KSAN</t>
  </si>
  <si>
    <t>KNZY</t>
  </si>
  <si>
    <t>KMYF</t>
  </si>
  <si>
    <t>KNKX</t>
  </si>
  <si>
    <t>KNRS</t>
  </si>
  <si>
    <t>KSEE</t>
  </si>
  <si>
    <t>KSFO</t>
  </si>
  <si>
    <t>KOAK</t>
  </si>
  <si>
    <t>KHWD</t>
  </si>
  <si>
    <t>KHAF</t>
  </si>
  <si>
    <t>KSJC</t>
  </si>
  <si>
    <t>KRHV</t>
  </si>
  <si>
    <t>KNUQ</t>
  </si>
  <si>
    <t>KPAO</t>
  </si>
  <si>
    <t>KSMX</t>
  </si>
  <si>
    <t>KVBG</t>
  </si>
  <si>
    <t>KSTS</t>
  </si>
  <si>
    <t>KSCK</t>
  </si>
  <si>
    <t>KAPC</t>
  </si>
  <si>
    <t>KDVO</t>
  </si>
  <si>
    <t>KVCV</t>
  </si>
  <si>
    <t>KVIS</t>
  </si>
  <si>
    <t>KFTG</t>
  </si>
  <si>
    <t>KARR</t>
  </si>
  <si>
    <t>KDPA</t>
  </si>
  <si>
    <t>KLOT</t>
  </si>
  <si>
    <t>KLMO</t>
  </si>
  <si>
    <t>KCWN</t>
  </si>
  <si>
    <t>KCOS</t>
  </si>
  <si>
    <t>KAFF</t>
  </si>
  <si>
    <t>KFCS</t>
  </si>
  <si>
    <t>KFLY</t>
  </si>
  <si>
    <t>KSHM</t>
  </si>
  <si>
    <t>KBKF</t>
  </si>
  <si>
    <t>KBJC</t>
  </si>
  <si>
    <t>KAPA</t>
  </si>
  <si>
    <t>KDEN</t>
  </si>
  <si>
    <t>KFNL</t>
  </si>
  <si>
    <t>KGXY</t>
  </si>
  <si>
    <t>KPUB</t>
  </si>
  <si>
    <t>KEIK</t>
  </si>
  <si>
    <t>KBDU</t>
  </si>
  <si>
    <t>KBDR</t>
  </si>
  <si>
    <t>KHVN</t>
  </si>
  <si>
    <t>KHFD</t>
  </si>
  <si>
    <t>KMMK</t>
  </si>
  <si>
    <t>KOXC</t>
  </si>
  <si>
    <t>KDXR</t>
  </si>
  <si>
    <t>KBDL</t>
  </si>
  <si>
    <t>KILG</t>
  </si>
  <si>
    <t>KFMY</t>
  </si>
  <si>
    <t>KRSW</t>
  </si>
  <si>
    <t>KFXE</t>
  </si>
  <si>
    <t>KPMP</t>
  </si>
  <si>
    <t>KBCT</t>
  </si>
  <si>
    <t>KGNV</t>
  </si>
  <si>
    <t>KFLL</t>
  </si>
  <si>
    <t>KNIP</t>
  </si>
  <si>
    <t>KCRG</t>
  </si>
  <si>
    <t>KJAX</t>
  </si>
  <si>
    <t>KNEN</t>
  </si>
  <si>
    <t>KNRB</t>
  </si>
  <si>
    <t>KVQQ</t>
  </si>
  <si>
    <t>KLAL</t>
  </si>
  <si>
    <t>KBOW</t>
  </si>
  <si>
    <t>KGIF</t>
  </si>
  <si>
    <t>KPCM</t>
  </si>
  <si>
    <t>KZPH</t>
  </si>
  <si>
    <t>KMIA</t>
  </si>
  <si>
    <t>KOPF</t>
  </si>
  <si>
    <t>KHWO</t>
  </si>
  <si>
    <t>KTMB</t>
  </si>
  <si>
    <t>KORL</t>
  </si>
  <si>
    <t>KMCO</t>
  </si>
  <si>
    <t>KISM</t>
  </si>
  <si>
    <t>KSFB</t>
  </si>
  <si>
    <t>KMLB</t>
  </si>
  <si>
    <t>KCOF</t>
  </si>
  <si>
    <t>KSUA</t>
  </si>
  <si>
    <t>KFPR</t>
  </si>
  <si>
    <t>KTLH</t>
  </si>
  <si>
    <t>KTPF</t>
  </si>
  <si>
    <t>KTPA</t>
  </si>
  <si>
    <t>KMCF</t>
  </si>
  <si>
    <t>KVDF</t>
  </si>
  <si>
    <t>KPIE</t>
  </si>
  <si>
    <t>KSPG</t>
  </si>
  <si>
    <t>KPBI</t>
  </si>
  <si>
    <t>KAHN</t>
  </si>
  <si>
    <t>K19A</t>
  </si>
  <si>
    <t>KWDR</t>
  </si>
  <si>
    <t>KATL</t>
  </si>
  <si>
    <t>KFTY</t>
  </si>
  <si>
    <t>KPDK</t>
  </si>
  <si>
    <t>KMGE</t>
  </si>
  <si>
    <t>KAGS</t>
  </si>
  <si>
    <t>KMCN</t>
  </si>
  <si>
    <t>KRYY</t>
  </si>
  <si>
    <t>KSVN</t>
  </si>
  <si>
    <t>KSAV</t>
  </si>
  <si>
    <t>PHNL</t>
  </si>
  <si>
    <t>PHNG</t>
  </si>
  <si>
    <t>PHJR</t>
  </si>
  <si>
    <t>PHHI</t>
  </si>
  <si>
    <t>KBOI</t>
  </si>
  <si>
    <t>KMAN</t>
  </si>
  <si>
    <t>KMDW</t>
  </si>
  <si>
    <t>KORD</t>
  </si>
  <si>
    <t>KJOT</t>
  </si>
  <si>
    <t>KPIA</t>
  </si>
  <si>
    <t>KRFD</t>
  </si>
  <si>
    <t>KSPI</t>
  </si>
  <si>
    <t>KCPS</t>
  </si>
  <si>
    <t>KEVV</t>
  </si>
  <si>
    <t>KFWA</t>
  </si>
  <si>
    <t>KGWB</t>
  </si>
  <si>
    <t>KIND</t>
  </si>
  <si>
    <t>KEYE</t>
  </si>
  <si>
    <t>KMGC</t>
  </si>
  <si>
    <t>KSBN</t>
  </si>
  <si>
    <t>KEKM</t>
  </si>
  <si>
    <t>KCID</t>
  </si>
  <si>
    <t>KMLI</t>
  </si>
  <si>
    <t>KDVN</t>
  </si>
  <si>
    <t>KDSM</t>
  </si>
  <si>
    <t>KIKV</t>
  </si>
  <si>
    <t>KCBF</t>
  </si>
  <si>
    <t>KOJC</t>
  </si>
  <si>
    <t>KIXD</t>
  </si>
  <si>
    <t>KTOP</t>
  </si>
  <si>
    <t>KFOE</t>
  </si>
  <si>
    <t>KICT</t>
  </si>
  <si>
    <t>KIAB</t>
  </si>
  <si>
    <t>KAAO</t>
  </si>
  <si>
    <t>KEHR</t>
  </si>
  <si>
    <t>KDWU</t>
  </si>
  <si>
    <t>KLEX</t>
  </si>
  <si>
    <t>KSDF</t>
  </si>
  <si>
    <t>KLOU</t>
  </si>
  <si>
    <t>KBTR</t>
  </si>
  <si>
    <t>KLFT</t>
  </si>
  <si>
    <t>KARA</t>
  </si>
  <si>
    <t>KIYA</t>
  </si>
  <si>
    <t>KNEW</t>
  </si>
  <si>
    <t>KNBG</t>
  </si>
  <si>
    <t>KMSY</t>
  </si>
  <si>
    <t>KDTN</t>
  </si>
  <si>
    <t>KBAD</t>
  </si>
  <si>
    <t>KSHV</t>
  </si>
  <si>
    <t>KPWM</t>
  </si>
  <si>
    <t>KDMH</t>
  </si>
  <si>
    <t>KBWI</t>
  </si>
  <si>
    <t>KMTN</t>
  </si>
  <si>
    <t>KFME</t>
  </si>
  <si>
    <t>KCGS</t>
  </si>
  <si>
    <t>KADW</t>
  </si>
  <si>
    <t>KDAA</t>
  </si>
  <si>
    <t>KBOS</t>
  </si>
  <si>
    <t>KMQE</t>
  </si>
  <si>
    <t>KOWD</t>
  </si>
  <si>
    <t>KBED</t>
  </si>
  <si>
    <t>KBVY</t>
  </si>
  <si>
    <t>KLWM</t>
  </si>
  <si>
    <t>KASH</t>
  </si>
  <si>
    <t>KSGF</t>
  </si>
  <si>
    <t>KCEF</t>
  </si>
  <si>
    <t>KBAF</t>
  </si>
  <si>
    <t>KORH</t>
  </si>
  <si>
    <t>KARB</t>
  </si>
  <si>
    <t>KYIP</t>
  </si>
  <si>
    <t>KDET</t>
  </si>
  <si>
    <t>KVLL</t>
  </si>
  <si>
    <t>KDTW</t>
  </si>
  <si>
    <t>KONZ</t>
  </si>
  <si>
    <t>KGRR</t>
  </si>
  <si>
    <t>KFNT</t>
  </si>
  <si>
    <t>KLAN</t>
  </si>
  <si>
    <t>KTEW</t>
  </si>
  <si>
    <t>KFPK</t>
  </si>
  <si>
    <t>KDUH</t>
  </si>
  <si>
    <t>KTDZ</t>
  </si>
  <si>
    <t>KMTC</t>
  </si>
  <si>
    <t>KJKJ</t>
  </si>
  <si>
    <t>KMSP</t>
  </si>
  <si>
    <t>KMIC</t>
  </si>
  <si>
    <t>KSTP</t>
  </si>
  <si>
    <t>KANE</t>
  </si>
  <si>
    <t>KSGS</t>
  </si>
  <si>
    <t>KFCM</t>
  </si>
  <si>
    <t>KRST</t>
  </si>
  <si>
    <t>KTOB</t>
  </si>
  <si>
    <t>KHKS</t>
  </si>
  <si>
    <t>KJAN</t>
  </si>
  <si>
    <t>KJVW</t>
  </si>
  <si>
    <t>KOLV</t>
  </si>
  <si>
    <t>KGPH</t>
  </si>
  <si>
    <t>KMKC</t>
  </si>
  <si>
    <t>KLXT</t>
  </si>
  <si>
    <t>KMCI</t>
  </si>
  <si>
    <t>KSTL</t>
  </si>
  <si>
    <t>KBIL</t>
  </si>
  <si>
    <t>KLNK</t>
  </si>
  <si>
    <t>KOMA</t>
  </si>
  <si>
    <t>KOFF</t>
  </si>
  <si>
    <t>KMLE</t>
  </si>
  <si>
    <t>KBTA</t>
  </si>
  <si>
    <t>KBVU</t>
  </si>
  <si>
    <t>KVGT</t>
  </si>
  <si>
    <t>KLAS</t>
  </si>
  <si>
    <t>KHND</t>
  </si>
  <si>
    <t>KRNO</t>
  </si>
  <si>
    <t>KRTS</t>
  </si>
  <si>
    <t>KMHT</t>
  </si>
  <si>
    <t>KCON</t>
  </si>
  <si>
    <t>KSMQ</t>
  </si>
  <si>
    <t>KTTN</t>
  </si>
  <si>
    <t>KEWR</t>
  </si>
  <si>
    <t>KCDW</t>
  </si>
  <si>
    <t>KMMU</t>
  </si>
  <si>
    <t>KLDJ</t>
  </si>
  <si>
    <t>KABQ</t>
  </si>
  <si>
    <t>KAEG</t>
  </si>
  <si>
    <t>KLRU</t>
  </si>
  <si>
    <t>KBUF</t>
  </si>
  <si>
    <t>KIAG</t>
  </si>
  <si>
    <t>KJRB</t>
  </si>
  <si>
    <t>KNYC</t>
  </si>
  <si>
    <t>KLGA</t>
  </si>
  <si>
    <t>KTEB</t>
  </si>
  <si>
    <t>KJFK</t>
  </si>
  <si>
    <t>KROC</t>
  </si>
  <si>
    <t>KSYR</t>
  </si>
  <si>
    <t>KHPN</t>
  </si>
  <si>
    <t>KCLT</t>
  </si>
  <si>
    <t>KAKH</t>
  </si>
  <si>
    <t>KIGX</t>
  </si>
  <si>
    <t>KFAY</t>
  </si>
  <si>
    <t>KFBG</t>
  </si>
  <si>
    <t>KPOB</t>
  </si>
  <si>
    <t>KGSO</t>
  </si>
  <si>
    <t>KBUY</t>
  </si>
  <si>
    <t>KRDU</t>
  </si>
  <si>
    <t>KILM</t>
  </si>
  <si>
    <t>KINT</t>
  </si>
  <si>
    <t>KFAR</t>
  </si>
  <si>
    <t>KAKR</t>
  </si>
  <si>
    <t>KCAK</t>
  </si>
  <si>
    <t>KPOV</t>
  </si>
  <si>
    <t>KLUK</t>
  </si>
  <si>
    <t>KCVG</t>
  </si>
  <si>
    <t>KHAO</t>
  </si>
  <si>
    <t>KBKL</t>
  </si>
  <si>
    <t>KCLE</t>
  </si>
  <si>
    <t>KCGF</t>
  </si>
  <si>
    <t>KCLL</t>
  </si>
  <si>
    <t>KCMH</t>
  </si>
  <si>
    <t>KTZR</t>
  </si>
  <si>
    <t>KOSU</t>
  </si>
  <si>
    <t>KLCK</t>
  </si>
  <si>
    <t>KCSG</t>
  </si>
  <si>
    <t>KLSF</t>
  </si>
  <si>
    <t>KFFO</t>
  </si>
  <si>
    <t>KDAY</t>
  </si>
  <si>
    <t>KMGY</t>
  </si>
  <si>
    <t>KDTO</t>
  </si>
  <si>
    <t>KTOL</t>
  </si>
  <si>
    <t>KOKC</t>
  </si>
  <si>
    <t>KTIK</t>
  </si>
  <si>
    <t>KPWA</t>
  </si>
  <si>
    <t>KOUN</t>
  </si>
  <si>
    <t>KRCE</t>
  </si>
  <si>
    <t>KTUL</t>
  </si>
  <si>
    <t>KRVS</t>
  </si>
  <si>
    <t>KOWP</t>
  </si>
  <si>
    <t>KEUG</t>
  </si>
  <si>
    <t>KPDX</t>
  </si>
  <si>
    <t>KSLE</t>
  </si>
  <si>
    <t>KMMV</t>
  </si>
  <si>
    <t>KSPB</t>
  </si>
  <si>
    <t>KABE</t>
  </si>
  <si>
    <t>KUKT</t>
  </si>
  <si>
    <t>KCXY</t>
  </si>
  <si>
    <t>KPHL</t>
  </si>
  <si>
    <t>KLOM</t>
  </si>
  <si>
    <t>KPNE</t>
  </si>
  <si>
    <t>KVAY</t>
  </si>
  <si>
    <t>KAGC</t>
  </si>
  <si>
    <t>KPIT</t>
  </si>
  <si>
    <t>KPVD</t>
  </si>
  <si>
    <t>KSFZ</t>
  </si>
  <si>
    <t>KOQU</t>
  </si>
  <si>
    <t>KJZI</t>
  </si>
  <si>
    <t>KCHS</t>
  </si>
  <si>
    <t>KLRO</t>
  </si>
  <si>
    <t>KCUB</t>
  </si>
  <si>
    <t>KCAE</t>
  </si>
  <si>
    <t>KMMT</t>
  </si>
  <si>
    <t>KCOU</t>
  </si>
  <si>
    <t>KGSP</t>
  </si>
  <si>
    <t>KFSD</t>
  </si>
  <si>
    <t>KCHA</t>
  </si>
  <si>
    <t>KCKV</t>
  </si>
  <si>
    <t>KHOP</t>
  </si>
  <si>
    <t>KDKX</t>
  </si>
  <si>
    <t>KTYS</t>
  </si>
  <si>
    <t>KOQT</t>
  </si>
  <si>
    <t>KMEM</t>
  </si>
  <si>
    <t>KNQA</t>
  </si>
  <si>
    <t>KJWN</t>
  </si>
  <si>
    <t>KBNA</t>
  </si>
  <si>
    <t>KMQY</t>
  </si>
  <si>
    <t>KABI</t>
  </si>
  <si>
    <t>KDYS</t>
  </si>
  <si>
    <t>KAMA</t>
  </si>
  <si>
    <t>KATT</t>
  </si>
  <si>
    <t>KAUS</t>
  </si>
  <si>
    <t>KEDC</t>
  </si>
  <si>
    <t>KBMT</t>
  </si>
  <si>
    <t>KBPT</t>
  </si>
  <si>
    <t>KORG</t>
  </si>
  <si>
    <t>KBRO</t>
  </si>
  <si>
    <t>KCRP</t>
  </si>
  <si>
    <t>KNGP</t>
  </si>
  <si>
    <t>KTFP</t>
  </si>
  <si>
    <t>KRBO</t>
  </si>
  <si>
    <t>KDAL</t>
  </si>
  <si>
    <t>KRBD</t>
  </si>
  <si>
    <t>KADS</t>
  </si>
  <si>
    <t>KDFW</t>
  </si>
  <si>
    <t>KLNC</t>
  </si>
  <si>
    <t>KGPM</t>
  </si>
  <si>
    <t>KELP</t>
  </si>
  <si>
    <t>KBIF</t>
  </si>
  <si>
    <t>KDNA</t>
  </si>
  <si>
    <t>KFTW</t>
  </si>
  <si>
    <t>KNFW</t>
  </si>
  <si>
    <t>KFWS</t>
  </si>
  <si>
    <t>KGKY</t>
  </si>
  <si>
    <t>KAFW</t>
  </si>
  <si>
    <t>KHQZ</t>
  </si>
  <si>
    <t>KMCJ</t>
  </si>
  <si>
    <t>KHOU</t>
  </si>
  <si>
    <t>KIAH</t>
  </si>
  <si>
    <t>KEFD</t>
  </si>
  <si>
    <t>KLVJ</t>
  </si>
  <si>
    <t>KHLR</t>
  </si>
  <si>
    <t>KILE</t>
  </si>
  <si>
    <t>KGRK</t>
  </si>
  <si>
    <t>KTPL</t>
  </si>
  <si>
    <t>KLRD</t>
  </si>
  <si>
    <t>KLBB</t>
  </si>
  <si>
    <t>KMFE</t>
  </si>
  <si>
    <t>KT65</t>
  </si>
  <si>
    <t>KEBG</t>
  </si>
  <si>
    <t>KMDD</t>
  </si>
  <si>
    <t>KMAF</t>
  </si>
  <si>
    <t>KODO</t>
  </si>
  <si>
    <t>KAXH</t>
  </si>
  <si>
    <t>KTKI</t>
  </si>
  <si>
    <t>KF46</t>
  </si>
  <si>
    <t>KGTU</t>
  </si>
  <si>
    <t>KRYW</t>
  </si>
  <si>
    <t>KSSF</t>
  </si>
  <si>
    <t>KSKF</t>
  </si>
  <si>
    <t>KSAT</t>
  </si>
  <si>
    <t>KRND</t>
  </si>
  <si>
    <t>KTYR</t>
  </si>
  <si>
    <t>KACT</t>
  </si>
  <si>
    <t>KCNW</t>
  </si>
  <si>
    <t>KPWG</t>
  </si>
  <si>
    <t>KCWC</t>
  </si>
  <si>
    <t>KSPS</t>
  </si>
  <si>
    <t>KPVU</t>
  </si>
  <si>
    <t>KSLC</t>
  </si>
  <si>
    <t>KBTV</t>
  </si>
  <si>
    <t>KPHF</t>
  </si>
  <si>
    <t>KLFI</t>
  </si>
  <si>
    <t>KFAF</t>
  </si>
  <si>
    <t>KJGG</t>
  </si>
  <si>
    <t>KPVG</t>
  </si>
  <si>
    <t>KCPK</t>
  </si>
  <si>
    <t>KRIC</t>
  </si>
  <si>
    <t>KOFP</t>
  </si>
  <si>
    <t>KFCI</t>
  </si>
  <si>
    <t>KNTU</t>
  </si>
  <si>
    <t>KORF</t>
  </si>
  <si>
    <t>KNFE</t>
  </si>
  <si>
    <t>KNGU</t>
  </si>
  <si>
    <t>KPAE</t>
  </si>
  <si>
    <t>KAWO</t>
  </si>
  <si>
    <t>KVUO</t>
  </si>
  <si>
    <t>KTTD</t>
  </si>
  <si>
    <t>KHIO</t>
  </si>
  <si>
    <t>KBFI</t>
  </si>
  <si>
    <t>KSEW</t>
  </si>
  <si>
    <t>KRNT</t>
  </si>
  <si>
    <t>KSEA</t>
  </si>
  <si>
    <t>KSFF</t>
  </si>
  <si>
    <t>KGEG</t>
  </si>
  <si>
    <t>KSKA</t>
  </si>
  <si>
    <t>KTIW</t>
  </si>
  <si>
    <t>KTCM</t>
  </si>
  <si>
    <t>KPLU</t>
  </si>
  <si>
    <t>KGRF</t>
  </si>
  <si>
    <t>KDCA</t>
  </si>
  <si>
    <t>KHTS</t>
  </si>
  <si>
    <t>KGRB</t>
  </si>
  <si>
    <t>KMSN</t>
  </si>
  <si>
    <t>KMKE</t>
  </si>
  <si>
    <t>KMWC</t>
  </si>
  <si>
    <t>KUES</t>
  </si>
  <si>
    <t>KCYS</t>
  </si>
  <si>
    <t>Calgary - CALGARY INTL</t>
  </si>
  <si>
    <t>Calgary - SPRINGBANK A</t>
  </si>
  <si>
    <t>Edmonton - EDMONTON MUNICIPAL CR10 ALT</t>
  </si>
  <si>
    <t>Edmonton - EDMONTON/NAMAO(MIL)</t>
  </si>
  <si>
    <t>Edmonton - OLIVER AGDM ALTA</t>
  </si>
  <si>
    <t>Edmonton - EDMONTON INTL</t>
  </si>
  <si>
    <t>Edmonton - EDMONTON VILLENEUVE</t>
  </si>
  <si>
    <t>Edmonton - EDMONTON INTERNATIONAL CS A</t>
  </si>
  <si>
    <t>Abbotsford - ABBOTSFORD</t>
  </si>
  <si>
    <t>Kelowna - KELOWNA</t>
  </si>
  <si>
    <t>Okanagan - VERNON AUTO</t>
  </si>
  <si>
    <t>Vancouver - VANCOUVER HARBOUR CS BC</t>
  </si>
  <si>
    <t>Vancouver - VANCOUVER INTL</t>
  </si>
  <si>
    <t>Vancouver - WEST VANCOUVER (AUT)</t>
  </si>
  <si>
    <t>Vancouver - SANDHEADS CS</t>
  </si>
  <si>
    <t>Victoria - VICTORIA HARBOUR</t>
  </si>
  <si>
    <t>Victoria - VICTORIA UNIVERSITY CS</t>
  </si>
  <si>
    <t>Victoria - VICTORIA GONZALES CS BC</t>
  </si>
  <si>
    <t>Victoria - ESQUIMALT HARBOUR</t>
  </si>
  <si>
    <t>Victoria - DISCOVERY ISLAND</t>
  </si>
  <si>
    <t>Victoria - MALAHAT BC</t>
  </si>
  <si>
    <t>Quebec - BEAUPORT QUE</t>
  </si>
  <si>
    <t>Quebec - STE FOY (U. LAVAL) QUE</t>
  </si>
  <si>
    <t>Quebec - QUEBEC JEAN LESAGE INTL</t>
  </si>
  <si>
    <t>Quebec - VALCARTIER AIRPORT</t>
  </si>
  <si>
    <t>Surrey - WHITE ROCK CAMPBELL SCIENTIF</t>
  </si>
  <si>
    <t>Surrey - PITT MEADOWS CAMPBELL SCIENT</t>
  </si>
  <si>
    <t>Sydney - SYDNEY A</t>
  </si>
  <si>
    <t>Winnipeg - WINNIPEG THE FORKS MAN</t>
  </si>
  <si>
    <t>Winnipeg - WINNIPEG INTL</t>
  </si>
  <si>
    <t>Moncton - GREATER MONCTON INTL</t>
  </si>
  <si>
    <t>Halifax - SHEARWATER</t>
  </si>
  <si>
    <t>Halifax - MCNABS ISLAND (AUT)</t>
  </si>
  <si>
    <t>Halifax - HALIFAX INTL</t>
  </si>
  <si>
    <t>Barrie - BARRIE-ORO</t>
  </si>
  <si>
    <t>Barrie - EGBERT CS ONT</t>
  </si>
  <si>
    <t>Barrie - BORDEN</t>
  </si>
  <si>
    <t>Detroit - WINDSOR</t>
  </si>
  <si>
    <t>Greater Sudbury - SUDBURY</t>
  </si>
  <si>
    <t>Hamilton - HAMILTON RBG CS ONT</t>
  </si>
  <si>
    <t>Hamilton - BURLINGTON PIERS (AUT) ONT</t>
  </si>
  <si>
    <t>Hamilton - HAMILTON</t>
  </si>
  <si>
    <t>Kingston - KINGSTON</t>
  </si>
  <si>
    <t>Kitchener - WATERLOO</t>
  </si>
  <si>
    <t>Kitchener - ELORA RCS ONT</t>
  </si>
  <si>
    <t>London - LONDON</t>
  </si>
  <si>
    <t>London - LONDON CS ONT</t>
  </si>
  <si>
    <t>Oshawa - OSHAWA</t>
  </si>
  <si>
    <t>Ottawa - OTTAWA MACDONALD CARTIER INT</t>
  </si>
  <si>
    <t>Ottawa - GATINEAU</t>
  </si>
  <si>
    <t>St. Catharines - NIAGARA DISTRICT</t>
  </si>
  <si>
    <t>St. Catharines - PORT WELLER (AUT) ONT</t>
  </si>
  <si>
    <t>St. Catharines - VINELAND STATION RCS ONT</t>
  </si>
  <si>
    <t>Toronto - TORONTO CITY CENTRE</t>
  </si>
  <si>
    <t>Toronto - LESTER B PEARSON INTL</t>
  </si>
  <si>
    <t>Toronto - BUTTONVILLE MUNI</t>
  </si>
  <si>
    <t>Laval - MONTREAL INTL MIRABEL</t>
  </si>
  <si>
    <t>Montreal - MCTAVISH QUE</t>
  </si>
  <si>
    <t>Montreal - MONTREAL/PIERRE ELLIOTT TRUD</t>
  </si>
  <si>
    <t>Montreal - MONTREAL/TRUDEAU INT</t>
  </si>
  <si>
    <t>Montreal - MONTREAL/ST HUBERT</t>
  </si>
  <si>
    <t>Montreal - STE ANNE DE BELLEVUE 1 QUE</t>
  </si>
  <si>
    <t>Saguenay - JONQUIERE QUE</t>
  </si>
  <si>
    <t>Saguenay - BAGOTVILLE</t>
  </si>
  <si>
    <t>Saguenay - LATERRIERE QUE</t>
  </si>
  <si>
    <t>Saguenay - LA BAIE</t>
  </si>
  <si>
    <t>Sherbrooke - LENOXVILLE QUE</t>
  </si>
  <si>
    <t>Sherbrooke - SHERBROOKE</t>
  </si>
  <si>
    <t>Sherbrooke - LAC MEMPHREMAGOG</t>
  </si>
  <si>
    <t>Trois-Rivieres - TROIS RIVIERES QUE</t>
  </si>
  <si>
    <t>Trois-Rivieres - NICOLET QUE</t>
  </si>
  <si>
    <t>Trois-Rivieres - SHAWINIGAN CS QUE</t>
  </si>
  <si>
    <t>Regina - REGINA RCS SASK</t>
  </si>
  <si>
    <t>Regina - REGINA INTL</t>
  </si>
  <si>
    <t>Regina - BRATT'S LAKE UA SASK</t>
  </si>
  <si>
    <t>Saskatoon - SASKATOON J G DIEFENBAKER IN</t>
  </si>
  <si>
    <t>Aix-en-Provence - SALON</t>
  </si>
  <si>
    <t>Amiens - BRAY</t>
  </si>
  <si>
    <t>Angers - BEAUCOUZE</t>
  </si>
  <si>
    <t>Angers - MARCE</t>
  </si>
  <si>
    <t>Besancon - BESANCON/THISE(AUT)</t>
  </si>
  <si>
    <t>Bordeaux - MERIGNAC</t>
  </si>
  <si>
    <t>Brest - GUIPAVAS</t>
  </si>
  <si>
    <t>Brest - POULMIC</t>
  </si>
  <si>
    <t>Brest - LANDIVISIAU</t>
  </si>
  <si>
    <t>Caen - CARPIQUET</t>
  </si>
  <si>
    <t>Cergy-Pontoise - CORMEILLES EN VEXIN</t>
  </si>
  <si>
    <t>Clermont-Ferrand - AUVERGNE</t>
  </si>
  <si>
    <t>Dijon - LONGVIC</t>
  </si>
  <si>
    <t>Freiburg - MEYENHEIM</t>
  </si>
  <si>
    <t>Grenoble - SAINT GEOIRS</t>
  </si>
  <si>
    <t>Le Havre - OCTEVILLE</t>
  </si>
  <si>
    <t>Le Havre - ST GATIEN</t>
  </si>
  <si>
    <t>Le Mans - ARNAGE</t>
  </si>
  <si>
    <t>Lille - LESQUIN</t>
  </si>
  <si>
    <t>Limoges - BELLEGARDE</t>
  </si>
  <si>
    <t>Lyon - BRON</t>
  </si>
  <si>
    <t>Lyon - SAINT EXUPERY</t>
  </si>
  <si>
    <t>Marseille - PROVENCE</t>
  </si>
  <si>
    <t>Metz - METZ NANCY LORRAINE</t>
  </si>
  <si>
    <t>Montpellier - MEDITERRANEE</t>
  </si>
  <si>
    <t>Mulhouse - BALE MULHOUSE</t>
  </si>
  <si>
    <t>Nancy - ESSEY</t>
  </si>
  <si>
    <t>Nancy - TOUL / ROSIERES</t>
  </si>
  <si>
    <t>Nancy - OCHEY</t>
  </si>
  <si>
    <t>Nantes - NANTES ATLANTIQUE</t>
  </si>
  <si>
    <t>Nice - COTE D AZUR</t>
  </si>
  <si>
    <t>Nimes - NIMES/COURBESSAC</t>
  </si>
  <si>
    <t>Nimes - GARONS</t>
  </si>
  <si>
    <t>Orleans - BRICY</t>
  </si>
  <si>
    <t>Paris - VELIZY</t>
  </si>
  <si>
    <t>Paris - ORLY</t>
  </si>
  <si>
    <t>Paris - LE BOURGET</t>
  </si>
  <si>
    <t>Paris - TOUSSUS LE NOBLE</t>
  </si>
  <si>
    <t>Paris - CHARLES DE GAULLE</t>
  </si>
  <si>
    <t>Perpignan - RIVESALTES</t>
  </si>
  <si>
    <t>Reims - REIMS-PRUNAY</t>
  </si>
  <si>
    <t>Rennes - ST JACQUES</t>
  </si>
  <si>
    <t>Rouen - VALLEE DE SEINE</t>
  </si>
  <si>
    <t>Saint-Etienne - BOUTHEON</t>
  </si>
  <si>
    <t>Strasbourg - ENTZHEIM</t>
  </si>
  <si>
    <t>Toulon - LE PALYVESTRE</t>
  </si>
  <si>
    <t>Toulouse - BLAGNAC</t>
  </si>
  <si>
    <t>Toulouse - FRANCAZAL</t>
  </si>
  <si>
    <t>Toulouse - LHERM</t>
  </si>
  <si>
    <t>Tours - VAL DE LOIRE</t>
  </si>
  <si>
    <t>Aachen - GEILENKIRCHEN</t>
  </si>
  <si>
    <t>Augsburg - AUGSBURG</t>
  </si>
  <si>
    <t>Augsburg - LECHFELD</t>
  </si>
  <si>
    <t>Berlin - TEGEL</t>
  </si>
  <si>
    <t>Berlin - SCHONEFELD</t>
  </si>
  <si>
    <t>Bielefeld - BUCKEBURG</t>
  </si>
  <si>
    <t>Braunschweig - BRAUNSCHWEIG WOLFSBURG</t>
  </si>
  <si>
    <t>Bremen - BREMEN</t>
  </si>
  <si>
    <t>Bremerhaven - NORDHOLZ</t>
  </si>
  <si>
    <t>Chemnitz - ALTENBURG NOBITZ</t>
  </si>
  <si>
    <t>Dortmund - DORTMUND</t>
  </si>
  <si>
    <t>Dresden - DRESDEN</t>
  </si>
  <si>
    <t>Duesseldorf - MONCHENGLADBACH</t>
  </si>
  <si>
    <t>Erfurt - ERFURT</t>
  </si>
  <si>
    <t>Essen - DUSSELDORF</t>
  </si>
  <si>
    <t>Frankfurt am Main - FRANKFURT MAIN</t>
  </si>
  <si>
    <t>Frankfurt am Main - EGELSBACH</t>
  </si>
  <si>
    <t>Frankfurt am Main - WIESBADEN AAF</t>
  </si>
  <si>
    <t>Hamburg - HAMBURG</t>
  </si>
  <si>
    <t>Hamburg - HAMBURG FINKENWERDER</t>
  </si>
  <si>
    <t>Hannover - HANNOVER</t>
  </si>
  <si>
    <t>Hannover - WUNSTORF</t>
  </si>
  <si>
    <t>Heilbronn - SCHWABISCH HALL</t>
  </si>
  <si>
    <t>Ingolstadt - INGOLSTADT MANCHING</t>
  </si>
  <si>
    <t>Ingolstadt - NEUBURG</t>
  </si>
  <si>
    <t>Karlsruhe - KARLSRUHE BADEN BADEN</t>
  </si>
  <si>
    <t>Kassel - KASSEL CALDEN</t>
  </si>
  <si>
    <t>Kassel - FRITZLAR</t>
  </si>
  <si>
    <t>Kiel - KIEL HOLTENAU</t>
  </si>
  <si>
    <t>Koblenz - BUCHEL</t>
  </si>
  <si>
    <t>Koeln - KOLN BONN</t>
  </si>
  <si>
    <t>Koeln - NORVENICH</t>
  </si>
  <si>
    <t>Leipzig - LEIPZIG HALLE</t>
  </si>
  <si>
    <t>Luebeck - LUBECK BLANKENSEE</t>
  </si>
  <si>
    <t>Magdeburg - COCHSTEDT</t>
  </si>
  <si>
    <t>Mannheim - MANNHEIM CITY</t>
  </si>
  <si>
    <t>Muenster - MUNSTER OSNABRUCK</t>
  </si>
  <si>
    <t>Munich - OBERPFAFFENHOFEN</t>
  </si>
  <si>
    <t>Munich - MUNCHEN</t>
  </si>
  <si>
    <t>Nuernberg - NURNBERG</t>
  </si>
  <si>
    <t>Paderborn - PADERBORN LIPPSTADT</t>
  </si>
  <si>
    <t>Regensburg - HOHENFELS AAF</t>
  </si>
  <si>
    <t>Rostock - LAAGE</t>
  </si>
  <si>
    <t>Saarbruecken - SAARBRUCKEN</t>
  </si>
  <si>
    <t>Siegen - SIEGERLAND</t>
  </si>
  <si>
    <t>Strasbourg - LAHR</t>
  </si>
  <si>
    <t>Stuttgart - STUTTGART</t>
  </si>
  <si>
    <t>Trier - SPANGDAHLEM AB</t>
  </si>
  <si>
    <t>Ulm - LAUPHEIM</t>
  </si>
  <si>
    <t>Wuerzburg - NIEDERSTETTEN</t>
  </si>
  <si>
    <t>Algeciras - GIBRALTAR</t>
  </si>
  <si>
    <t>Brownsville - GENERAL SERVANDO CANALES INT</t>
  </si>
  <si>
    <t>Chula Vista - GENERAL ABELARDO L RODRIGUEZ</t>
  </si>
  <si>
    <t>El Paso - ABRAHAM GONZALEZ INTL</t>
  </si>
  <si>
    <t>Laredo - QUETZALCOATL INTL</t>
  </si>
  <si>
    <t>McAllen - GENERAL LUCIO BLANCO INTL</t>
  </si>
  <si>
    <t>Aachen - MAASTRICHT</t>
  </si>
  <si>
    <t>A Coruna - A CORUNA</t>
  </si>
  <si>
    <t>Albacete - ALBACETE</t>
  </si>
  <si>
    <t>Alicante - ALICANTE</t>
  </si>
  <si>
    <t>Almeria - ALMERIA</t>
  </si>
  <si>
    <t>Badajoz - TALAVERA LA REAL</t>
  </si>
  <si>
    <t>Barcelona - BARCELONA</t>
  </si>
  <si>
    <t>Barcelona - SABADELL</t>
  </si>
  <si>
    <t>Bilbao - BILBAO</t>
  </si>
  <si>
    <t>Burgos - BURGOS</t>
  </si>
  <si>
    <t>Cartagena - MURCIA SAN JAVIER</t>
  </si>
  <si>
    <t>Cordoba - CORDOBA</t>
  </si>
  <si>
    <t>Dos Hermanas - MORON AB</t>
  </si>
  <si>
    <t>Gasteiz / Vitoria - VITORIA</t>
  </si>
  <si>
    <t>Gijon - ASTURIAS</t>
  </si>
  <si>
    <t>Granada - ARMILLA</t>
  </si>
  <si>
    <t>Granada - GRANADA</t>
  </si>
  <si>
    <t>Jerez de la Frontera - JEREZ</t>
  </si>
  <si>
    <t>Jerez de la Frontera - ROTA NAVAL AIR STATION</t>
  </si>
  <si>
    <t>Las Palmas de Gran Canaria - GRAN CANARIA</t>
  </si>
  <si>
    <t>Leon - LEON</t>
  </si>
  <si>
    <t>Lleida - LLEIDA-ALGUAIRE AIRPORT</t>
  </si>
  <si>
    <t>Logrono - LOGRONO/AGONCILLO</t>
  </si>
  <si>
    <t>Madrid - CUATRO VIENTOS</t>
  </si>
  <si>
    <t>Madrid - GETAFE</t>
  </si>
  <si>
    <t>Madrid - BARAJAS</t>
  </si>
  <si>
    <t>Madrid - TORREJON</t>
  </si>
  <si>
    <t>Madrid - MADRI-COLMENAR</t>
  </si>
  <si>
    <t>Malaga - MALAGA</t>
  </si>
  <si>
    <t>Murcia - ALCANTARILLA</t>
  </si>
  <si>
    <t>Palma - PALMA DE MALLORCA</t>
  </si>
  <si>
    <t>Pamplona - PAMPLONA</t>
  </si>
  <si>
    <t>Salamanca - SALAMANCA</t>
  </si>
  <si>
    <t>San Sebastian - SAN SEBASTIAN</t>
  </si>
  <si>
    <t>Santa Cruz de Tenerife - TENERIFE NORTE</t>
  </si>
  <si>
    <t>Santander - SANTANDER</t>
  </si>
  <si>
    <t>Sevilla - SEVILLA HELIPORT</t>
  </si>
  <si>
    <t>Sevilla - SEVILLA</t>
  </si>
  <si>
    <t>Tarragona - REUS</t>
  </si>
  <si>
    <t>Valencia - VALENCIA</t>
  </si>
  <si>
    <t>Valladolid - VALLADOLID</t>
  </si>
  <si>
    <t>Vigo - VIGO</t>
  </si>
  <si>
    <t>Zaragoza - ZARAGOZA AB</t>
  </si>
  <si>
    <t>Aberdeen - DYCE</t>
  </si>
  <si>
    <t>Belfast - CITY</t>
  </si>
  <si>
    <t>Belfast - ALDERGROVE</t>
  </si>
  <si>
    <t>Birmingham - BIRMINGHAM</t>
  </si>
  <si>
    <t>Bournemouth - BOURNEMOUTH</t>
  </si>
  <si>
    <t>Brighton - SHOREHAM</t>
  </si>
  <si>
    <t>Bristol - BRISTOL</t>
  </si>
  <si>
    <t>Bristol - COLERNE</t>
  </si>
  <si>
    <t>Cambridge - CAMBRIDGE</t>
  </si>
  <si>
    <t>Cardiff - CARDIFF</t>
  </si>
  <si>
    <t>Cardiff - ST ATHAN</t>
  </si>
  <si>
    <t>Chelmsford - STANSTED</t>
  </si>
  <si>
    <t>Coventry - COVENTRY</t>
  </si>
  <si>
    <t>Dundee - DUNDEE</t>
  </si>
  <si>
    <t>Dundee - LEUCHARS</t>
  </si>
  <si>
    <t>Edinburgh - EDINBURGH</t>
  </si>
  <si>
    <t>Exeter - EXETER</t>
  </si>
  <si>
    <t>Glasgow - GLASGOW</t>
  </si>
  <si>
    <t>Gloucester - GLOUCESTERSHIRE</t>
  </si>
  <si>
    <t>Grimsby - DONNA NOOK</t>
  </si>
  <si>
    <t>Grimsby - DONNA NOOK RAF</t>
  </si>
  <si>
    <t>Hastings - LYDD</t>
  </si>
  <si>
    <t>Ipswich - WATTISHAM</t>
  </si>
  <si>
    <t>Kingston upon Hull - LECONFIELD (AUT)</t>
  </si>
  <si>
    <t>Kingston upon Hull - HUMBERSIDE</t>
  </si>
  <si>
    <t>Leeds - LEEDS BRADFORD</t>
  </si>
  <si>
    <t>Lincoln - WADDINGTON</t>
  </si>
  <si>
    <t>Lincoln - SCAMPTON</t>
  </si>
  <si>
    <t>Lincoln - CRANWELL</t>
  </si>
  <si>
    <t>Lincoln - CONINGSBY</t>
  </si>
  <si>
    <t>Lincoln - BARKSTON HEATH</t>
  </si>
  <si>
    <t>Liverpool - LIVERPOOL</t>
  </si>
  <si>
    <t>Liverpool - WOODVALE</t>
  </si>
  <si>
    <t>Liverpool - HAWARDEN</t>
  </si>
  <si>
    <t>London - CITY</t>
  </si>
  <si>
    <t>London - NORTHOLT</t>
  </si>
  <si>
    <t>London - BIGGIN HILL</t>
  </si>
  <si>
    <t>London - HEATHROW</t>
  </si>
  <si>
    <t>Luton - LUTON</t>
  </si>
  <si>
    <t>Luton - CRANFIELD</t>
  </si>
  <si>
    <t>Manchester - MANCHESTER</t>
  </si>
  <si>
    <t>Mendip - YEOVILTON</t>
  </si>
  <si>
    <t>Middlesbrough - DURHAM TEES VALLEY AIRPORT</t>
  </si>
  <si>
    <t>Norwich - NORWICH</t>
  </si>
  <si>
    <t>Nottingham - NOTTINGHAM EAST MIDLANDS</t>
  </si>
  <si>
    <t>Peterborough - WITTERING</t>
  </si>
  <si>
    <t>Plymouth - PLYMOUTH/MOUNTBATTE</t>
  </si>
  <si>
    <t>Preston - WARTON</t>
  </si>
  <si>
    <t>Preston - BLACKPOOL</t>
  </si>
  <si>
    <t>Reading - BENSON</t>
  </si>
  <si>
    <t>Reading - FARNBOROUGH</t>
  </si>
  <si>
    <t>Reading - ODIHAM</t>
  </si>
  <si>
    <t>Saint Peters - MANSTON</t>
  </si>
  <si>
    <t>Sheffield - DONCASTER SHEFFIELD</t>
  </si>
  <si>
    <t>Southampton - SOUTHAMPTON</t>
  </si>
  <si>
    <t>Southampton - MIDDLE WALLOP</t>
  </si>
  <si>
    <t>Southend-on-Sea - SOUTHEND</t>
  </si>
  <si>
    <t>Sunderland - NEWCASTLE</t>
  </si>
  <si>
    <t>Sutton - GATWICK</t>
  </si>
  <si>
    <t>Swansea - PEMBRY SANDS</t>
  </si>
  <si>
    <t>Swindon - FAIRFORD</t>
  </si>
  <si>
    <t>Swindon - LYNEHAM</t>
  </si>
  <si>
    <t>Swindon - BRIZE NORTON</t>
  </si>
  <si>
    <t>Telford - SHAWBURY</t>
  </si>
  <si>
    <t>Wolverhampton - COSFORD</t>
  </si>
  <si>
    <t>York - LINTON ON OUSE</t>
  </si>
  <si>
    <t>Montgomery - MONTGOMERY RGNL (DANNELLY F</t>
  </si>
  <si>
    <t>Anchorage - FT. RICHARDSON/BRYANT AHP A</t>
  </si>
  <si>
    <t>Jacksonville - JACKSONVILLE INTERNATIONAL</t>
  </si>
  <si>
    <t>Louisville - LOUISVILLE INTL-STANDIFORD</t>
  </si>
  <si>
    <t>Brownsville - BROWNSVILLE/S PADRE ISLAND</t>
  </si>
  <si>
    <t>Corpus Christi - CORPUS CHRISTI INTERNATIONA</t>
  </si>
  <si>
    <t>CALGARY INTL</t>
  </si>
  <si>
    <t>SPRINGBANK A</t>
  </si>
  <si>
    <t>EDMONTON MUNICIPAL CR10 ALT</t>
  </si>
  <si>
    <t>EDMONTON/NAMAO(MIL)</t>
  </si>
  <si>
    <t>OLIVER AGDM ALTA</t>
  </si>
  <si>
    <t>EDMONTON INTL</t>
  </si>
  <si>
    <t>EDMONTON VILLENEUVE</t>
  </si>
  <si>
    <t>EDMONTON INTERNATIONAL CS A</t>
  </si>
  <si>
    <t>ABBOTSFORD</t>
  </si>
  <si>
    <t>KELOWNA</t>
  </si>
  <si>
    <t>VERNON AUTO</t>
  </si>
  <si>
    <t>VANCOUVER HARBOUR CS BC</t>
  </si>
  <si>
    <t>VANCOUVER INTL</t>
  </si>
  <si>
    <t>WEST VANCOUVER (AUT)</t>
  </si>
  <si>
    <t>SANDHEADS CS</t>
  </si>
  <si>
    <t>VICTORIA HARBOUR</t>
  </si>
  <si>
    <t>VICTORIA UNIVERSITY CS</t>
  </si>
  <si>
    <t>VICTORIA GONZALES CS BC</t>
  </si>
  <si>
    <t>ESQUIMALT HARBOUR</t>
  </si>
  <si>
    <t>DISCOVERY ISLAND</t>
  </si>
  <si>
    <t>MALAHAT BC</t>
  </si>
  <si>
    <t>BEAUPORT QUE</t>
  </si>
  <si>
    <t>STE FOY (U. LAVAL) QUE</t>
  </si>
  <si>
    <t>QUEBEC JEAN LESAGE INTL</t>
  </si>
  <si>
    <t>VALCARTIER AIRPORT</t>
  </si>
  <si>
    <t>WHITE ROCK CAMPBELL SCIENTIF</t>
  </si>
  <si>
    <t>PITT MEADOWS CAMPBELL SCIENT</t>
  </si>
  <si>
    <t>SYDNEY A</t>
  </si>
  <si>
    <t>WINNIPEG THE FORKS MAN</t>
  </si>
  <si>
    <t>WINNIPEG INTL</t>
  </si>
  <si>
    <t>GREATER MONCTON INTL</t>
  </si>
  <si>
    <t>SHEARWATER</t>
  </si>
  <si>
    <t>MCNABS ISLAND (AUT)</t>
  </si>
  <si>
    <t>HALIFAX INTL</t>
  </si>
  <si>
    <t>BARRIE-ORO</t>
  </si>
  <si>
    <t>EGBERT CS ONT</t>
  </si>
  <si>
    <t>BORDEN</t>
  </si>
  <si>
    <t>WINDSOR</t>
  </si>
  <si>
    <t>SUDBURY</t>
  </si>
  <si>
    <t>HAMILTON RBG CS ONT</t>
  </si>
  <si>
    <t>BURLINGTON PIERS (AUT) ONT</t>
  </si>
  <si>
    <t>HAMILTON</t>
  </si>
  <si>
    <t>KINGSTON</t>
  </si>
  <si>
    <t>WATERLOO</t>
  </si>
  <si>
    <t>ELORA RCS ONT</t>
  </si>
  <si>
    <t>LONDON</t>
  </si>
  <si>
    <t>LONDON CS ONT</t>
  </si>
  <si>
    <t>OSHAWA</t>
  </si>
  <si>
    <t>OTTAWA MACDONALD CARTIER INT</t>
  </si>
  <si>
    <t>GATINEAU</t>
  </si>
  <si>
    <t>NIAGARA DISTRICT</t>
  </si>
  <si>
    <t>PORT WELLER (AUT) ONT</t>
  </si>
  <si>
    <t>VINELAND STATION RCS ONT</t>
  </si>
  <si>
    <t>TORONTO CITY CENTRE</t>
  </si>
  <si>
    <t>LESTER B PEARSON INTL</t>
  </si>
  <si>
    <t>BUTTONVILLE MUNI</t>
  </si>
  <si>
    <t>MONTREAL INTL MIRABEL</t>
  </si>
  <si>
    <t>MCTAVISH QUE</t>
  </si>
  <si>
    <t>MONTREAL/PIERRE ELLIOTT TRUD</t>
  </si>
  <si>
    <t>MONTREAL/TRUDEAU INT</t>
  </si>
  <si>
    <t>MONTREAL/ST HUBERT</t>
  </si>
  <si>
    <t>STE ANNE DE BELLEVUE 1 QUE</t>
  </si>
  <si>
    <t>JONQUIERE QUE</t>
  </si>
  <si>
    <t>BAGOTVILLE</t>
  </si>
  <si>
    <t>LATERRIERE QUE</t>
  </si>
  <si>
    <t>LA BAIE</t>
  </si>
  <si>
    <t>LENOXVILLE QUE</t>
  </si>
  <si>
    <t>SHERBROOKE</t>
  </si>
  <si>
    <t>LAC MEMPHREMAGOG</t>
  </si>
  <si>
    <t>TROIS RIVIERES QUE</t>
  </si>
  <si>
    <t>NICOLET QUE</t>
  </si>
  <si>
    <t>SHAWINIGAN CS QUE</t>
  </si>
  <si>
    <t>REGINA RCS SASK</t>
  </si>
  <si>
    <t>REGINA INTL</t>
  </si>
  <si>
    <t>BRATT'S LAKE UA SASK</t>
  </si>
  <si>
    <t>SASKATOON J G DIEFENBAKER IN</t>
  </si>
  <si>
    <t>SALON</t>
  </si>
  <si>
    <t>BRAY</t>
  </si>
  <si>
    <t>BEAUCOUZE</t>
  </si>
  <si>
    <t>MARCE</t>
  </si>
  <si>
    <t>BESANCON/THISE(AUT)</t>
  </si>
  <si>
    <t>MERIGNAC</t>
  </si>
  <si>
    <t>GUIPAVAS</t>
  </si>
  <si>
    <t>POULMIC</t>
  </si>
  <si>
    <t>LANDIVISIAU</t>
  </si>
  <si>
    <t>CARPIQUET</t>
  </si>
  <si>
    <t>CORMEILLES EN VEXIN</t>
  </si>
  <si>
    <t>AUVERGNE</t>
  </si>
  <si>
    <t>LONGVIC</t>
  </si>
  <si>
    <t>MEYENHEIM</t>
  </si>
  <si>
    <t>SAINT GEOIRS</t>
  </si>
  <si>
    <t>OCTEVILLE</t>
  </si>
  <si>
    <t>ST GATIEN</t>
  </si>
  <si>
    <t>ARNAGE</t>
  </si>
  <si>
    <t>LESQUIN</t>
  </si>
  <si>
    <t>BELLEGARDE</t>
  </si>
  <si>
    <t>BRON</t>
  </si>
  <si>
    <t>SAINT EXUPERY</t>
  </si>
  <si>
    <t>PROVENCE</t>
  </si>
  <si>
    <t>METZ NANCY LORRAINE</t>
  </si>
  <si>
    <t>MEDITERRANEE</t>
  </si>
  <si>
    <t>BALE MULHOUSE</t>
  </si>
  <si>
    <t>ESSEY</t>
  </si>
  <si>
    <t>TOUL / ROSIERES</t>
  </si>
  <si>
    <t>OCHEY</t>
  </si>
  <si>
    <t>NANTES ATLANTIQUE</t>
  </si>
  <si>
    <t>COTE D AZUR</t>
  </si>
  <si>
    <t>NIMES/COURBESSAC</t>
  </si>
  <si>
    <t>GARONS</t>
  </si>
  <si>
    <t>BRICY</t>
  </si>
  <si>
    <t>VELIZY</t>
  </si>
  <si>
    <t>ORLY</t>
  </si>
  <si>
    <t>LE BOURGET</t>
  </si>
  <si>
    <t>TOUSSUS LE NOBLE</t>
  </si>
  <si>
    <t>CHARLES DE GAULLE</t>
  </si>
  <si>
    <t>RIVESALTES</t>
  </si>
  <si>
    <t>REIMS-PRUNAY</t>
  </si>
  <si>
    <t>ST JACQUES</t>
  </si>
  <si>
    <t>VALLEE DE SEINE</t>
  </si>
  <si>
    <t>BOUTHEON</t>
  </si>
  <si>
    <t>ENTZHEIM</t>
  </si>
  <si>
    <t>LE PALYVESTRE</t>
  </si>
  <si>
    <t>BLAGNAC</t>
  </si>
  <si>
    <t>FRANCAZAL</t>
  </si>
  <si>
    <t>LHERM</t>
  </si>
  <si>
    <t>VAL DE LOIRE</t>
  </si>
  <si>
    <t>GEILENKIRCHEN</t>
  </si>
  <si>
    <t>AUGSBURG</t>
  </si>
  <si>
    <t>LECHFELD</t>
  </si>
  <si>
    <t>TEGEL</t>
  </si>
  <si>
    <t>SCHONEFELD</t>
  </si>
  <si>
    <t>BUCKEBURG</t>
  </si>
  <si>
    <t>BRAUNSCHWEIG WOLFSBURG</t>
  </si>
  <si>
    <t>BREMEN</t>
  </si>
  <si>
    <t>NORDHOLZ</t>
  </si>
  <si>
    <t>ALTENBURG NOBITZ</t>
  </si>
  <si>
    <t>DORTMUND</t>
  </si>
  <si>
    <t>DRESDEN</t>
  </si>
  <si>
    <t>MONCHENGLADBACH</t>
  </si>
  <si>
    <t>ERFURT</t>
  </si>
  <si>
    <t>DUSSELDORF</t>
  </si>
  <si>
    <t>FRANKFURT MAIN</t>
  </si>
  <si>
    <t>EGELSBACH</t>
  </si>
  <si>
    <t>WIESBADEN AAF</t>
  </si>
  <si>
    <t>HAMBURG</t>
  </si>
  <si>
    <t>HAMBURG FINKENWERDER</t>
  </si>
  <si>
    <t>HANNOVER</t>
  </si>
  <si>
    <t>WUNSTORF</t>
  </si>
  <si>
    <t>SCHWABISCH HALL</t>
  </si>
  <si>
    <t>INGOLSTADT MANCHING</t>
  </si>
  <si>
    <t>NEUBURG</t>
  </si>
  <si>
    <t>KARLSRUHE BADEN BADEN</t>
  </si>
  <si>
    <t>KASSEL CALDEN</t>
  </si>
  <si>
    <t>FRITZLAR</t>
  </si>
  <si>
    <t>KIEL HOLTENAU</t>
  </si>
  <si>
    <t>BUCHEL</t>
  </si>
  <si>
    <t>KOLN BONN</t>
  </si>
  <si>
    <t>NORVENICH</t>
  </si>
  <si>
    <t>LEIPZIG HALLE</t>
  </si>
  <si>
    <t>LUBECK BLANKENSEE</t>
  </si>
  <si>
    <t>COCHSTEDT</t>
  </si>
  <si>
    <t>MANNHEIM CITY</t>
  </si>
  <si>
    <t>MUNSTER OSNABRUCK</t>
  </si>
  <si>
    <t>OBERPFAFFENHOFEN</t>
  </si>
  <si>
    <t>MUNCHEN</t>
  </si>
  <si>
    <t>NURNBERG</t>
  </si>
  <si>
    <t>PADERBORN LIPPSTADT</t>
  </si>
  <si>
    <t>HOHENFELS AAF</t>
  </si>
  <si>
    <t>LAAGE</t>
  </si>
  <si>
    <t>SAARBRUCKEN</t>
  </si>
  <si>
    <t>SIEGERLAND</t>
  </si>
  <si>
    <t>LAHR</t>
  </si>
  <si>
    <t>STUTTGART</t>
  </si>
  <si>
    <t>SPANGDAHLEM AB</t>
  </si>
  <si>
    <t>LAUPHEIM</t>
  </si>
  <si>
    <t>NIEDERSTETTEN</t>
  </si>
  <si>
    <t>GIBRALTAR</t>
  </si>
  <si>
    <t>GENERAL SERVANDO CANALES INT</t>
  </si>
  <si>
    <t>GENERAL ABELARDO L RODRIGUEZ</t>
  </si>
  <si>
    <t>ABRAHAM GONZALEZ INTL</t>
  </si>
  <si>
    <t>QUETZALCOATL INTL</t>
  </si>
  <si>
    <t>GENERAL LUCIO BLANCO INTL</t>
  </si>
  <si>
    <t>MAASTRICHT</t>
  </si>
  <si>
    <t>A CORUNA</t>
  </si>
  <si>
    <t>ALBACETE</t>
  </si>
  <si>
    <t>ALICANTE</t>
  </si>
  <si>
    <t>ALMERIA</t>
  </si>
  <si>
    <t>TALAVERA LA REAL</t>
  </si>
  <si>
    <t>BARCELONA</t>
  </si>
  <si>
    <t>SABADELL</t>
  </si>
  <si>
    <t>BILBAO</t>
  </si>
  <si>
    <t>BURGOS</t>
  </si>
  <si>
    <t>MURCIA SAN JAVIER</t>
  </si>
  <si>
    <t>CORDOBA</t>
  </si>
  <si>
    <t>MORON AB</t>
  </si>
  <si>
    <t>VITORIA</t>
  </si>
  <si>
    <t>ASTURIAS</t>
  </si>
  <si>
    <t>ARMILLA</t>
  </si>
  <si>
    <t>GRANADA</t>
  </si>
  <si>
    <t>JEREZ</t>
  </si>
  <si>
    <t>ROTA NAVAL AIR STATION</t>
  </si>
  <si>
    <t>GRAN CANARIA</t>
  </si>
  <si>
    <t>LEON</t>
  </si>
  <si>
    <t>LLEIDA-ALGUAIRE AIRPORT</t>
  </si>
  <si>
    <t>LOGRONO/AGONCILLO</t>
  </si>
  <si>
    <t>CUATRO VIENTOS</t>
  </si>
  <si>
    <t>GETAFE</t>
  </si>
  <si>
    <t>BARAJAS</t>
  </si>
  <si>
    <t>TORREJON</t>
  </si>
  <si>
    <t>MADRI-COLMENAR</t>
  </si>
  <si>
    <t>MALAGA</t>
  </si>
  <si>
    <t>ALCANTARILLA</t>
  </si>
  <si>
    <t>PALMA DE MALLORCA</t>
  </si>
  <si>
    <t>PAMPLONA</t>
  </si>
  <si>
    <t>SALAMANCA</t>
  </si>
  <si>
    <t>SAN SEBASTIAN</t>
  </si>
  <si>
    <t>TENERIFE NORTE</t>
  </si>
  <si>
    <t>SANTANDER</t>
  </si>
  <si>
    <t>SEVILLA HELIPORT</t>
  </si>
  <si>
    <t>SEVILLA</t>
  </si>
  <si>
    <t>REUS</t>
  </si>
  <si>
    <t>VALENCIA</t>
  </si>
  <si>
    <t>VALLADOLID</t>
  </si>
  <si>
    <t>VIGO</t>
  </si>
  <si>
    <t>ZARAGOZA AB</t>
  </si>
  <si>
    <t>DYCE</t>
  </si>
  <si>
    <t>CITY</t>
  </si>
  <si>
    <t>ALDERGROVE</t>
  </si>
  <si>
    <t>BIRMINGHAM</t>
  </si>
  <si>
    <t>BOURNEMOUTH</t>
  </si>
  <si>
    <t>SHOREHAM</t>
  </si>
  <si>
    <t>BRISTOL</t>
  </si>
  <si>
    <t>COLERNE</t>
  </si>
  <si>
    <t>CAMBRIDGE</t>
  </si>
  <si>
    <t>CARDIFF</t>
  </si>
  <si>
    <t>ST ATHAN</t>
  </si>
  <si>
    <t>STANSTED</t>
  </si>
  <si>
    <t>COVENTRY</t>
  </si>
  <si>
    <t>DUNDEE</t>
  </si>
  <si>
    <t>LEUCHARS</t>
  </si>
  <si>
    <t>EDINBURGH</t>
  </si>
  <si>
    <t>EXETER</t>
  </si>
  <si>
    <t>GLASGOW</t>
  </si>
  <si>
    <t>GLOUCESTERSHIRE</t>
  </si>
  <si>
    <t>DONNA NOOK</t>
  </si>
  <si>
    <t>DONNA NOOK RAF</t>
  </si>
  <si>
    <t>LYDD</t>
  </si>
  <si>
    <t>WATTISHAM</t>
  </si>
  <si>
    <t>LECONFIELD (AUT)</t>
  </si>
  <si>
    <t>HUMBERSIDE</t>
  </si>
  <si>
    <t>LEEDS BRADFORD</t>
  </si>
  <si>
    <t>WADDINGTON</t>
  </si>
  <si>
    <t>SCAMPTON</t>
  </si>
  <si>
    <t>CRANWELL</t>
  </si>
  <si>
    <t>CONINGSBY</t>
  </si>
  <si>
    <t>BARKSTON HEATH</t>
  </si>
  <si>
    <t>LIVERPOOL</t>
  </si>
  <si>
    <t>WOODVALE</t>
  </si>
  <si>
    <t>HAWARDEN</t>
  </si>
  <si>
    <t>NORTHOLT</t>
  </si>
  <si>
    <t>BIGGIN HILL</t>
  </si>
  <si>
    <t>HEATHROW</t>
  </si>
  <si>
    <t>LUTON</t>
  </si>
  <si>
    <t>CRANFIELD</t>
  </si>
  <si>
    <t>MANCHESTER</t>
  </si>
  <si>
    <t>YEOVILTON</t>
  </si>
  <si>
    <t>DURHAM TEES VALLEY AIRPORT</t>
  </si>
  <si>
    <t>NORWICH</t>
  </si>
  <si>
    <t>NOTTINGHAM EAST MIDLANDS</t>
  </si>
  <si>
    <t>WITTERING</t>
  </si>
  <si>
    <t>PLYMOUTH/MOUNTBATTE</t>
  </si>
  <si>
    <t>WARTON</t>
  </si>
  <si>
    <t>BLACKPOOL</t>
  </si>
  <si>
    <t>BENSON</t>
  </si>
  <si>
    <t>FARNBOROUGH</t>
  </si>
  <si>
    <t>ODIHAM</t>
  </si>
  <si>
    <t>MANSTON</t>
  </si>
  <si>
    <t>DONCASTER SHEFFIELD</t>
  </si>
  <si>
    <t>SOUTHAMPTON</t>
  </si>
  <si>
    <t>MIDDLE WALLOP</t>
  </si>
  <si>
    <t>SOUTHEND</t>
  </si>
  <si>
    <t>NEWCASTLE</t>
  </si>
  <si>
    <t>GATWICK</t>
  </si>
  <si>
    <t>PEMBRY SANDS</t>
  </si>
  <si>
    <t>FAIRFORD</t>
  </si>
  <si>
    <t>LYNEHAM</t>
  </si>
  <si>
    <t>BRIZE NORTON</t>
  </si>
  <si>
    <t>SHAWBURY</t>
  </si>
  <si>
    <t>COSFORD</t>
  </si>
  <si>
    <t>LINTON ON OUSE</t>
  </si>
  <si>
    <t>BIRMINGHAM INTERNATIONAL AIR</t>
  </si>
  <si>
    <t>BESSEMER AIPORT</t>
  </si>
  <si>
    <t>REDSTONE ARMY AIRFIELD</t>
  </si>
  <si>
    <t>MADISON CO EXECUTIVE ARPT</t>
  </si>
  <si>
    <t>HUNTSVILLE INTL/C.T.JONES FI</t>
  </si>
  <si>
    <t>MOBILE DOWNTOWN AIRPORT</t>
  </si>
  <si>
    <t>MOBILE REGIONAL AIRPORT</t>
  </si>
  <si>
    <t>MAXWELL AFB AIRPORT</t>
  </si>
  <si>
    <t>MONTGOMERY RGNL (DANNELLY F</t>
  </si>
  <si>
    <t>MERRILL FIELD AIRPORT</t>
  </si>
  <si>
    <t>LAKE HOOD SEAPLANE BASE</t>
  </si>
  <si>
    <t>ELMENDORF AFB AIRPORT</t>
  </si>
  <si>
    <t>TED STEVENS ANCHORAGE INTL</t>
  </si>
  <si>
    <t>FT. RICHARDSON/BRYANT AHP A</t>
  </si>
  <si>
    <t>FALCON FIELD AIRPORT</t>
  </si>
  <si>
    <t>CHANDLER MUNICIPAL AIRPORT</t>
  </si>
  <si>
    <t>WILLIAMS GATEWAY AIRPORT</t>
  </si>
  <si>
    <t>PHOENIX SKY HARBOR INTL AIRP</t>
  </si>
  <si>
    <t>GLENDALE MUNICIPAL AIRPORT</t>
  </si>
  <si>
    <t>SCOTTSDALE AIRPORT</t>
  </si>
  <si>
    <t>PHOENIX DEER VALLEY ARPT</t>
  </si>
  <si>
    <t>PHOENIX GOODYEAR AIRPORT</t>
  </si>
  <si>
    <t>LUKE AFB AIRPORT</t>
  </si>
  <si>
    <t>DAVIS-MONTHAN AFB AIRPORT</t>
  </si>
  <si>
    <t>TUCSON INTERNATIONAL AIRPORT</t>
  </si>
  <si>
    <t>RYAN FLD</t>
  </si>
  <si>
    <t>ADAMS FIELD AIRPORT</t>
  </si>
  <si>
    <t>NORTH LITTLE ROCK AIRPORT</t>
  </si>
  <si>
    <t>LITTLE ROCK AFB AIRPORT</t>
  </si>
  <si>
    <t>WEST MEMPHIS MUNICIPAL APT</t>
  </si>
  <si>
    <t>J. WAYNE APT-ORANGE CO APT</t>
  </si>
  <si>
    <t>CORONA MUNI</t>
  </si>
  <si>
    <t>MEADOWS FIELD AIRPORT</t>
  </si>
  <si>
    <t>BROWN FIELD MUNICIPAL ARPT</t>
  </si>
  <si>
    <t>RAMONA AIRPORT</t>
  </si>
  <si>
    <t>TRAVIS AIR FORCE BASE</t>
  </si>
  <si>
    <t>NUT TREE AIRPORT</t>
  </si>
  <si>
    <t>LIVERMORE MUNICIPAL ARPT</t>
  </si>
  <si>
    <t>SAN CARLOS AIRPORT</t>
  </si>
  <si>
    <t>FRESNO CHANDLER EXECUTIVE</t>
  </si>
  <si>
    <t>FRESNO YOSEMITE INTERNATIONA</t>
  </si>
  <si>
    <t>WHITMAN AIRPORT</t>
  </si>
  <si>
    <t>VAN NUYS AIRPORT</t>
  </si>
  <si>
    <t>GENERAL WILLIAM J. FOX AIRFI</t>
  </si>
  <si>
    <t>PDLE PRODN FLT/TST AF PLT</t>
  </si>
  <si>
    <t>LONG BEACH / DAUGHERTY FIELD</t>
  </si>
  <si>
    <t>LOS ALAMITOS AAF AIRPORT</t>
  </si>
  <si>
    <t>ZAMPERINI FIELD AIRPORT</t>
  </si>
  <si>
    <t>FULLERTON MUNICIPAL ARPT</t>
  </si>
  <si>
    <t>DOWNTOWN L.A./USC CAMPUS</t>
  </si>
  <si>
    <t>NRTHORP FLD/HATHRN MUNI AP</t>
  </si>
  <si>
    <t>LOS ANGELES INTERNATIONAL AI</t>
  </si>
  <si>
    <t>SANTA MONICA MUNI AIRPORT</t>
  </si>
  <si>
    <t>BURBANK-GLENDALE-PASA ARPT</t>
  </si>
  <si>
    <t>EL MONTE AIRPORT</t>
  </si>
  <si>
    <t>MDSTO CTY-CO H SHAM FD APT</t>
  </si>
  <si>
    <t>BUCHANAN FIELD AIRPORT</t>
  </si>
  <si>
    <t>OCEANSIDE MUNICIPAL ARPT</t>
  </si>
  <si>
    <t>MARINE CORPS AIR STATION</t>
  </si>
  <si>
    <t>MCCLELLAN-PALOMAR AIRPORT</t>
  </si>
  <si>
    <t>MCOLF CAMP PENDLETON (RED BE</t>
  </si>
  <si>
    <t>OXNARD AIRPORT</t>
  </si>
  <si>
    <t>CAMARILLO AIRPORT</t>
  </si>
  <si>
    <t>POINT MUGU</t>
  </si>
  <si>
    <t>BRACKETT FIELD AIRPORT</t>
  </si>
  <si>
    <t>RIVERSIDE MUNICIPAL ARPT</t>
  </si>
  <si>
    <t>MARCH AIR RESERVE BASE</t>
  </si>
  <si>
    <t>NORTON AAF</t>
  </si>
  <si>
    <t>ONTARIO INTERNATIONAL ARPT</t>
  </si>
  <si>
    <t>CHINO AIRPORT</t>
  </si>
  <si>
    <t>LINCOLN RGNL KARL HARDER FLD</t>
  </si>
  <si>
    <t>AUBURN MUNICIPAL AIRPORT</t>
  </si>
  <si>
    <t>SACRAMENTO EXECUTIVE AIRPORT</t>
  </si>
  <si>
    <t>SACRAMENTO MCCLELLAN AFB</t>
  </si>
  <si>
    <t>SACRAMENTO INTL AIRPORT</t>
  </si>
  <si>
    <t>SACRAMENTO MATHER AIRPORT</t>
  </si>
  <si>
    <t>DAVIS</t>
  </si>
  <si>
    <t>SALINAS MUNICIPAL AIRPORT</t>
  </si>
  <si>
    <t>MONTEREY PENINSULA AIRPORT</t>
  </si>
  <si>
    <t>SAN ANGELO REGIONAL/MATHS FI</t>
  </si>
  <si>
    <t>SAN DIEGO INTERNATIONAL AIRP</t>
  </si>
  <si>
    <t>NORTH ISLAND NAS</t>
  </si>
  <si>
    <t>MONTGOMERY FIELD AIRPORT</t>
  </si>
  <si>
    <t>NAVAL AUXILIARY LANDING FD</t>
  </si>
  <si>
    <t>GILLESPIE FIELD AIRPORT</t>
  </si>
  <si>
    <t>SAN FRANCISCO INTERNATIONAL</t>
  </si>
  <si>
    <t>METRO OAKLAND INTL AIRPORT</t>
  </si>
  <si>
    <t>HAYWARD EXECUTIVE AIRPORT</t>
  </si>
  <si>
    <t>HALF MOON BAY AIRPORT</t>
  </si>
  <si>
    <t>N Y. MINETA SN JO INTL APT</t>
  </si>
  <si>
    <t>REID-HILLVIEW AIRPORT OF SAN</t>
  </si>
  <si>
    <t>MOFFETT FEDERAL AIRFLD APT</t>
  </si>
  <si>
    <t>PALO ALTO AIRPORT OF SANTA C</t>
  </si>
  <si>
    <t>SANTA MARIA PUB/CAPT G A HAN</t>
  </si>
  <si>
    <t>VANDENBERG AFB</t>
  </si>
  <si>
    <t>SONOMA COUNTY AIRPORT</t>
  </si>
  <si>
    <t>STOCKTON METROPOLITAN AIRPOR</t>
  </si>
  <si>
    <t>NAPA COUNTY AIRPORT</t>
  </si>
  <si>
    <t>GNOSS FIELD AIRPORT</t>
  </si>
  <si>
    <t>SOUTHERN CALIFORNIA LOGISTIC</t>
  </si>
  <si>
    <t>VISALIA MUNICIPAL AIRPORT</t>
  </si>
  <si>
    <t>FRONT RANGE</t>
  </si>
  <si>
    <t>AURORA MUNICIPAL AIRPORT</t>
  </si>
  <si>
    <t>DUPAGE AIRPORT</t>
  </si>
  <si>
    <t>LEWIS UNIVERSITY AIRPORT</t>
  </si>
  <si>
    <t>VANCE BRAND AIRPORT</t>
  </si>
  <si>
    <t>CHEYENNE MTN AS</t>
  </si>
  <si>
    <t>CITY OF COLORADO SPRINGS MUN</t>
  </si>
  <si>
    <t>USAF ACADEMY AIRSTRIP AIRPOR</t>
  </si>
  <si>
    <t>BUTTS AAF AIRPORT</t>
  </si>
  <si>
    <t>MEADOW LAKE AIRPORT</t>
  </si>
  <si>
    <t>SCHRIEVER AFB</t>
  </si>
  <si>
    <t>BUCKLEY AIR FORCE BASE</t>
  </si>
  <si>
    <t>ATCT ROCKY MOUNTAIN METRO</t>
  </si>
  <si>
    <t>CENTENNIAL AIRPORT</t>
  </si>
  <si>
    <t>DENVER INTERNATIONAL AIRPORT</t>
  </si>
  <si>
    <t>FORT COLLINS LOVELAND AP</t>
  </si>
  <si>
    <t>GREELEY-WELD COUNTY ARPT</t>
  </si>
  <si>
    <t>PUEBLO MEMORIAL AIRPORT</t>
  </si>
  <si>
    <t>ERIE MUNI</t>
  </si>
  <si>
    <t>BOULDER MUNICIPAL AIRPORT</t>
  </si>
  <si>
    <t>IGOR I SIKORSKY MEMORIAL AIR</t>
  </si>
  <si>
    <t>TWEED-NEW HAVEN AIRPORT</t>
  </si>
  <si>
    <t>HARTFORD-BRAINARD AIRPORT</t>
  </si>
  <si>
    <t>MERIDEN MARKHAM MUNI ARPT</t>
  </si>
  <si>
    <t>WATERBURY-OXFORD AIRPORT</t>
  </si>
  <si>
    <t>DANBURY MUNICIPAL AIRPORT</t>
  </si>
  <si>
    <t>BRADLEY INTERNATIONAL AIRPOR</t>
  </si>
  <si>
    <t>NEW CASTLE COUNTY AIRPORT</t>
  </si>
  <si>
    <t>PAGE FIELD AIRPORT</t>
  </si>
  <si>
    <t>SW FLORIDA INTN AIRPORT</t>
  </si>
  <si>
    <t>FT LAUDER EXECUTIVE ARPT</t>
  </si>
  <si>
    <t>POMPANO BEACH AIRPARK ARPT</t>
  </si>
  <si>
    <t>BOCA RATON AIRPORT</t>
  </si>
  <si>
    <t>GAINESVILLE REGIONAL AIRPORT</t>
  </si>
  <si>
    <t>FT LAUD/HOLLYWOOD INTL APT</t>
  </si>
  <si>
    <t>JACKSONVILLE NAS</t>
  </si>
  <si>
    <t>CRAIG MUNICIPAL AIRPORT</t>
  </si>
  <si>
    <t>JACKSONVILLE INTERNATIONAL</t>
  </si>
  <si>
    <t>WHITEHOUSE NAVAL OUTLYING FI</t>
  </si>
  <si>
    <t>MAYPORT NAF</t>
  </si>
  <si>
    <t>CECIL FIELD AIRPORT</t>
  </si>
  <si>
    <t>LAKELAND LINDER REGIONAL AIR</t>
  </si>
  <si>
    <t>BARTOW MUNICIPAL AIRPORT</t>
  </si>
  <si>
    <t>WINTER HAVEN'S GILBERT APT</t>
  </si>
  <si>
    <t>PLANT CITY MUNICIPAL AIRPORT</t>
  </si>
  <si>
    <t>ZEPHYRHILLS MUNI</t>
  </si>
  <si>
    <t>MIAMI INTERNATIONAL AIRPORT</t>
  </si>
  <si>
    <t>OPA LOCKA AIRPORT</t>
  </si>
  <si>
    <t>NORTH PERRY AIRPORT</t>
  </si>
  <si>
    <t>KENDALL-TAMIAMI EXEC ARPT</t>
  </si>
  <si>
    <t>EXECUTIVE AIRPORT</t>
  </si>
  <si>
    <t>ORLANDO INTERNATIONAL AIRPOR</t>
  </si>
  <si>
    <t>KISSIMMEE GATEWAY AIRPORT</t>
  </si>
  <si>
    <t>ORLANDO SANFORD AIRPORT</t>
  </si>
  <si>
    <t>MELBOURNE INTL AP</t>
  </si>
  <si>
    <t>PATRICK AFB AIRPORT</t>
  </si>
  <si>
    <t>WITHAM FIELD AIRPORT</t>
  </si>
  <si>
    <t>ST LUCIE COUNTY INTL ARPT</t>
  </si>
  <si>
    <t>TALLAHASSEE REGIONAL AIRPORT</t>
  </si>
  <si>
    <t>PETER O KNIGHT AIRPORT</t>
  </si>
  <si>
    <t>TAMPA INTERNATIONAL AIRPORT</t>
  </si>
  <si>
    <t>MAC DILL AFB AIRPORT</t>
  </si>
  <si>
    <t>VANDENBERG AIRPORT</t>
  </si>
  <si>
    <t>ST PETE-CLWTR INTL AIRPORT</t>
  </si>
  <si>
    <t>ALBERT WHITTED AIRPORT</t>
  </si>
  <si>
    <t>PALM BEACH INTERNATIONAL AIR</t>
  </si>
  <si>
    <t>ATHENS/BEN EPPS AIRPORT</t>
  </si>
  <si>
    <t>JACKSON COUNTY AIRPORT</t>
  </si>
  <si>
    <t>WINDER-BORROW AIRPORT</t>
  </si>
  <si>
    <t>HARTSFIELD-JACKSON ATLANTA I</t>
  </si>
  <si>
    <t>FULTON CO-BROWN FLD ARPT</t>
  </si>
  <si>
    <t>DEKALB-PEACHTREE AIRPORT</t>
  </si>
  <si>
    <t>DOBBINS AIR RESERVE BASE AIR</t>
  </si>
  <si>
    <t>AUGUSTA REGIONAL AT BUSH FIE</t>
  </si>
  <si>
    <t>MIDDLE GEORGIA REGIONAL AIRP</t>
  </si>
  <si>
    <t>COBB CO-MC COLLUM FLD ARPT</t>
  </si>
  <si>
    <t>HUNTER ARMY AIRFIELD</t>
  </si>
  <si>
    <t>SAVANNAH/HILTON HEAD INTL AI</t>
  </si>
  <si>
    <t>HONOLULU INTERNATIONAL AIRPO</t>
  </si>
  <si>
    <t>KANEOHE MCAS</t>
  </si>
  <si>
    <t>KALAELOA AIRPORT (JOHN RODGE</t>
  </si>
  <si>
    <t>WHEELER ARMY AIRFIELD</t>
  </si>
  <si>
    <t>BOISE AIR TERMINAL/GOWEN FD</t>
  </si>
  <si>
    <t>NAMPA MUNICIPAL AIRPORT</t>
  </si>
  <si>
    <t>CHICAGO MIDWAY INTL ARPT</t>
  </si>
  <si>
    <t>CHICAGO O'HARE INTERNATIONAL</t>
  </si>
  <si>
    <t>JOLIET REGIONAL AIRPORT</t>
  </si>
  <si>
    <t>GREATER PEORIA REGIONAL AIRP</t>
  </si>
  <si>
    <t>GREATER ROCKFORD AIRPORT</t>
  </si>
  <si>
    <t>ABRAHAM LINCOLN CAPITAL AIRP</t>
  </si>
  <si>
    <t>ST LOUIS DOWNTOWN AIRPORT</t>
  </si>
  <si>
    <t>EVANSVILLE REGIONAL AIRPORT</t>
  </si>
  <si>
    <t>FORT WAYNE INTERNATIONAL AIR</t>
  </si>
  <si>
    <t>AUBURN / DE KALB CO</t>
  </si>
  <si>
    <t>INDIANAPOLIS INTERNATIONAL A</t>
  </si>
  <si>
    <t>EAGLE CREEK AIRPARK ARPT</t>
  </si>
  <si>
    <t>MICHIGAN CITY MUNICIPAL AIRP</t>
  </si>
  <si>
    <t>SOUTH BEND REGIONAL AIRPORT</t>
  </si>
  <si>
    <t>ELKHART MUNICIPAL AIRPORT</t>
  </si>
  <si>
    <t>THE EASTERN IOWA AIRPORT</t>
  </si>
  <si>
    <t>QUAD CITY INTERNATIONAL AIRP</t>
  </si>
  <si>
    <t>DAVENPORT MUNICIPAL AIRPT</t>
  </si>
  <si>
    <t>DES MOINES INTERNATIONAL AIR</t>
  </si>
  <si>
    <t>ANKENY REGIONAL AIRPORT</t>
  </si>
  <si>
    <t>COUNCIL BLUFFS MUNI ARPT</t>
  </si>
  <si>
    <t>JOHNSON CO EXECUTIVE ARPT</t>
  </si>
  <si>
    <t>NEW CENTURY AIRCENTER ARPT</t>
  </si>
  <si>
    <t>PHILIP BILLARD MUNICIPAL AIR</t>
  </si>
  <si>
    <t>FORBES FIELD AIRPORT</t>
  </si>
  <si>
    <t>WICHITA EISENHOWER NATIONAL</t>
  </si>
  <si>
    <t>MCCONNELL AFB AIRPORT</t>
  </si>
  <si>
    <t>COLONEL JAMES JABARA ARPT</t>
  </si>
  <si>
    <t>HENDERSON CITY-COUNTY ARPT</t>
  </si>
  <si>
    <t>ASHLAND RGNL</t>
  </si>
  <si>
    <t>BLUE GRASS AIRPORT</t>
  </si>
  <si>
    <t>LOUISVILLE INTL-STANDIFORD</t>
  </si>
  <si>
    <t>BOWMAN FIELD AIRPORT</t>
  </si>
  <si>
    <t>BATON ROUGE METRO RYAN FIELD</t>
  </si>
  <si>
    <t>LAFAYETTE REGIONAL AIRPORT</t>
  </si>
  <si>
    <t>ACADIANA REGIONAL AIRPORT</t>
  </si>
  <si>
    <t>CHRIS CRUSTA MEMORIAL AIRPOR</t>
  </si>
  <si>
    <t>LAKEFRONT AIRPORT</t>
  </si>
  <si>
    <t>NEW ORLEANS NAS</t>
  </si>
  <si>
    <t>LOUIS ARMSTRONG NEW ORLEANS</t>
  </si>
  <si>
    <t>SHREVEPORT DOWNTOWN ARPT</t>
  </si>
  <si>
    <t>BARKSDALE AIR FORCE BASE</t>
  </si>
  <si>
    <t>SHREVEPORT REGIONAL AIRPORT</t>
  </si>
  <si>
    <t>PORTLAND INTERNATIONAL JETPO</t>
  </si>
  <si>
    <t>BALTIMORE DOWNTOWN</t>
  </si>
  <si>
    <t>BALTIMORE-WASHINGTON INTL AI</t>
  </si>
  <si>
    <t>MARTIN STATE AIRPORT</t>
  </si>
  <si>
    <t>TIPTON</t>
  </si>
  <si>
    <t>COLLEGE PARK AP</t>
  </si>
  <si>
    <t>ANDREWS AIR FORCE BASE AIRPO</t>
  </si>
  <si>
    <t>DAVISON AAF AIRPORT</t>
  </si>
  <si>
    <t>GEN E L LOGAN INTERNATIONAL</t>
  </si>
  <si>
    <t>EAST MILTON</t>
  </si>
  <si>
    <t>NORWOOD MEMORIAL AIRPORT</t>
  </si>
  <si>
    <t>LAURENCE G HANSCOM FLD APT</t>
  </si>
  <si>
    <t>BEVERLY MUNICIPAL AIRPORT</t>
  </si>
  <si>
    <t>LAWRENCE MUNICIPAL AIRPORT</t>
  </si>
  <si>
    <t>BOIRE FIELD AIRPORT</t>
  </si>
  <si>
    <t>SPRINGFIELD-BRANSON REGIONAL</t>
  </si>
  <si>
    <t>WESTOVER AFB/METROPOLITAN AI</t>
  </si>
  <si>
    <t>BARNES MUNICIPAL AIRPORT</t>
  </si>
  <si>
    <t>WORCESTER REGIONAL AIRPORT</t>
  </si>
  <si>
    <t>ANN ARBOR MUNICIPAL ARPT</t>
  </si>
  <si>
    <t>WILLOW RUN AIRPORT</t>
  </si>
  <si>
    <t>DETROIT CITY AIRPORT</t>
  </si>
  <si>
    <t>OAKLAND/TROY AIRPORT</t>
  </si>
  <si>
    <t>DETROIT METRO WAYNE COUNTY A</t>
  </si>
  <si>
    <t>GROSSE ILE MUNICIPAL AIRPORT</t>
  </si>
  <si>
    <t>GERALD R FORD INTERNATIONAL</t>
  </si>
  <si>
    <t>BISHOP INTERNATIONAL AIRPORT</t>
  </si>
  <si>
    <t>CAPITAL CITY AIRPORT</t>
  </si>
  <si>
    <t>MASON JEWETT FIELD AIRPORT</t>
  </si>
  <si>
    <t>FITCH H BEACH AIRPORT</t>
  </si>
  <si>
    <t>TOLEDO SUBURBAN AIRPORT</t>
  </si>
  <si>
    <t>METCALF FIELD AIRPORT</t>
  </si>
  <si>
    <t>SELFRIDGE AIR NATIONAL GUARD</t>
  </si>
  <si>
    <t>MOORHEAD MUNICIPAL AIRPORT</t>
  </si>
  <si>
    <t>MINNEAPOLIS-ST PAUL INTERNAT</t>
  </si>
  <si>
    <t>CRYSTAL AIRPORT</t>
  </si>
  <si>
    <t>ST PAUL DWTWN HOLMAN FD AP</t>
  </si>
  <si>
    <t>ANOKA CO-BLNE AP(JNS FD) AP</t>
  </si>
  <si>
    <t>SOUTH ST PAUL MUNI-RICHARD E</t>
  </si>
  <si>
    <t>FLYING CLOUD AIRPORT</t>
  </si>
  <si>
    <t>ROCHESTER INTERNATIONAL AIRP</t>
  </si>
  <si>
    <t>DODGE CENTER ARPT</t>
  </si>
  <si>
    <t>HAWKINS FIELD AIRPORT</t>
  </si>
  <si>
    <t>JACKSON INTERNATIONAL AIRPOR</t>
  </si>
  <si>
    <t>JOHN BELL WILLIAMS AIRPORT</t>
  </si>
  <si>
    <t>OLIVE BRANCH AIRPORT</t>
  </si>
  <si>
    <t>MIDWEST NAT AIR CENTER AIRPO</t>
  </si>
  <si>
    <t>C.R. WHEELER DOWNTOWN ARPT</t>
  </si>
  <si>
    <t>LEE'S SUMMIT MUNICIPAL APT</t>
  </si>
  <si>
    <t>KANSAS CITY INTERNATIONAL AI</t>
  </si>
  <si>
    <t>LAMBERT-ST LOUIS INTERNATION</t>
  </si>
  <si>
    <t>BILLINGS LOGAN INTERNATIONAL</t>
  </si>
  <si>
    <t>LINCOLN MUNICIPAL AIRPORT</t>
  </si>
  <si>
    <t>EPPLEY AIRFIELD AIRPORT</t>
  </si>
  <si>
    <t>OFFUTT AFB AIRPORT</t>
  </si>
  <si>
    <t>MILLARD AIRPORT</t>
  </si>
  <si>
    <t>BLAIR MUNI AIRPORT</t>
  </si>
  <si>
    <t>BOULDER CITY MUNI</t>
  </si>
  <si>
    <t>NORTH LAS VEGAS AIRPORT</t>
  </si>
  <si>
    <t>MCCARRAN INTERNATIONAL AIRPO</t>
  </si>
  <si>
    <t>HENDERSON EXECUTIVE ARPT</t>
  </si>
  <si>
    <t>RENO/TAHOE INTERNATIONAL AIR</t>
  </si>
  <si>
    <t>RENO / STEAD AIRPORT</t>
  </si>
  <si>
    <t>MANCHESTER AIRPORT</t>
  </si>
  <si>
    <t>CONCORD MUNICIPAL AIRPORT</t>
  </si>
  <si>
    <t>SOMERSET AIRPORT</t>
  </si>
  <si>
    <t>TRENTON MERCER AIRPORT</t>
  </si>
  <si>
    <t>NEWARK LIBERTY INTERNATIONAL</t>
  </si>
  <si>
    <t>ESSEX COUNTY AIRPORT</t>
  </si>
  <si>
    <t>MORRISTOWN MUNICIPAL AIRPORT</t>
  </si>
  <si>
    <t>LINDEN</t>
  </si>
  <si>
    <t>ALBUQUERQUE INTL SUNPORT AIR</t>
  </si>
  <si>
    <t>DOUBLE EAGLE II AIRPORT</t>
  </si>
  <si>
    <t>LAS CRUCES INTL AIRPORT</t>
  </si>
  <si>
    <t>BUFFALO NIAGARA INTERNATIONA</t>
  </si>
  <si>
    <t>NIAGARA FALLS INTL AIRPORT</t>
  </si>
  <si>
    <t>PORT AUTH DOWNTN MANHATTAN W</t>
  </si>
  <si>
    <t>CENTRAL PARK</t>
  </si>
  <si>
    <t>LA GUARDIA AIRPORT</t>
  </si>
  <si>
    <t>TETERBORO AIRPORT</t>
  </si>
  <si>
    <t>JOHN F KENNEDY INTERNATIONAL</t>
  </si>
  <si>
    <t>GREATER ROCHESTER INTERNATIO</t>
  </si>
  <si>
    <t>SYRACUSE HANCOCK INTERNATION</t>
  </si>
  <si>
    <t>WESTCHESTER COUNTY AIRPORT</t>
  </si>
  <si>
    <t>CHARLOTTE/DOUGLAS INTERNATIO</t>
  </si>
  <si>
    <t>GASTONIA MUNICIPAL AIRPORT</t>
  </si>
  <si>
    <t>HORACE WILLIAMS AIRPORT</t>
  </si>
  <si>
    <t>FAYETT RGNL/GRANNIS FLD AP</t>
  </si>
  <si>
    <t>SIMMONS AAF AIRPORT</t>
  </si>
  <si>
    <t>POPE AFB AIRPORT</t>
  </si>
  <si>
    <t>PIEDMONT TRIAD INTERNATIONAL</t>
  </si>
  <si>
    <t>BURLINGTON ALAMANCE RGL AP</t>
  </si>
  <si>
    <t>RALEIGH-DURHAM INTERNATIONAL</t>
  </si>
  <si>
    <t>WILMINGTON INTL</t>
  </si>
  <si>
    <t>SMITH REYNOLDS AIRPORT</t>
  </si>
  <si>
    <t>HECTOR INTERNATIONAL AIRPORT</t>
  </si>
  <si>
    <t>AKRON FULTON INTL AIRPORT</t>
  </si>
  <si>
    <t>AKRON-CANTON REGIONAL AIRPOR</t>
  </si>
  <si>
    <t>RAVENNA/PORTAGE COUNTY AIRPO</t>
  </si>
  <si>
    <t>CINA MUNI APT/LUKN FD APT</t>
  </si>
  <si>
    <t>CINCINNATI/NORTHERN KENTUCKY</t>
  </si>
  <si>
    <t>BUTLER CO. REGIONAL ARPT</t>
  </si>
  <si>
    <t>CLEVELAND BURKE LAKEFNT AP</t>
  </si>
  <si>
    <t>CLEVELAND-HOPKINS INTERNATIO</t>
  </si>
  <si>
    <t>CUYAHOGA COUNTY AIRPORT</t>
  </si>
  <si>
    <t>EASTERWOOD FIELD AIRPORT</t>
  </si>
  <si>
    <t>PORT COLUMBUS INTERNATIONAL</t>
  </si>
  <si>
    <t>BOLTON FIELD AIRPORT</t>
  </si>
  <si>
    <t>OHIO STATE UNIVERSITY ARPT</t>
  </si>
  <si>
    <t>RICKENBACKER INTL AIRPORT</t>
  </si>
  <si>
    <t>COLUMBUS METRO AIRPORT</t>
  </si>
  <si>
    <t>LAWSON AAF AIRPORT</t>
  </si>
  <si>
    <t>WRIGHT-PATTERSON AFB AIRPORT</t>
  </si>
  <si>
    <t>J.M.COX DAYTON INTERNATIONAL</t>
  </si>
  <si>
    <t>DAYTON-WRIGHT BROTHERS APT</t>
  </si>
  <si>
    <t>DENTON MUNICIPAL AIRPORT</t>
  </si>
  <si>
    <t>TOLEDO EXPRESS AIRPORT</t>
  </si>
  <si>
    <t>WILL ROGERS WORLD AIRPORT</t>
  </si>
  <si>
    <t>TINKER AFB AIRPORT</t>
  </si>
  <si>
    <t>WILEY POST AIRPORT</t>
  </si>
  <si>
    <t>UNIVERSITY OF OKLAHOMA WESTH</t>
  </si>
  <si>
    <t>OKLAHOMA CITY/PAGE</t>
  </si>
  <si>
    <t>TULSA INTERNATIONAL AIRPORT</t>
  </si>
  <si>
    <t>RICHARD LLOYD JONES JR APT</t>
  </si>
  <si>
    <t>WILLIAM R POGUE MUNI</t>
  </si>
  <si>
    <t>MAHLON SWEET FIELD AIRPORT</t>
  </si>
  <si>
    <t>PORTLAND INTERNATIONAL AIRPO</t>
  </si>
  <si>
    <t>MCNARY FIELD AIRPORT</t>
  </si>
  <si>
    <t>MC MINNVILLE MUNICIPAL APT</t>
  </si>
  <si>
    <t>SCAPPOOSE INDUS AIRPK ARPT</t>
  </si>
  <si>
    <t>LEHIGH VALLEY INTERNATIONAL</t>
  </si>
  <si>
    <t>QUAKERTOWN AIRPORT</t>
  </si>
  <si>
    <t>PHILADELPHIA INTERNATIONAL A</t>
  </si>
  <si>
    <t>WINGS FIELD AIRPORT</t>
  </si>
  <si>
    <t>NE PHILADELPHIA AIRPORT</t>
  </si>
  <si>
    <t>SOUTH JERSEY REGIONAL ARPT</t>
  </si>
  <si>
    <t>ALLEGHENY COUNTY AIRPORT</t>
  </si>
  <si>
    <t>PITTSBURGH INTERNATIONAL AIR</t>
  </si>
  <si>
    <t>THEODORE F GREEN STATE AIRPO</t>
  </si>
  <si>
    <t>NORTH CENTRAL STATE ARPT</t>
  </si>
  <si>
    <t>QUONSET STATE AIRPORT</t>
  </si>
  <si>
    <t>CHARLESTON EXECUTIVE</t>
  </si>
  <si>
    <t>CHARLESTON AFB/INTERNATIONAL</t>
  </si>
  <si>
    <t>MOUNT PLEASANT</t>
  </si>
  <si>
    <t>COLUMBIA OWENS DOWNTOWN AP</t>
  </si>
  <si>
    <t>COLUMBIA METROPOLITAN AIRPOR</t>
  </si>
  <si>
    <t>MCENTIRE AIR NATIONAL GUARD</t>
  </si>
  <si>
    <t>COLUMBIA REGIONAL AIRPORT</t>
  </si>
  <si>
    <t>GREENVILLE-SPARTANBURG INTL</t>
  </si>
  <si>
    <t>JOE FOSS FIELD AIRPORT</t>
  </si>
  <si>
    <t>LOVELL FIELD AIRPORT</t>
  </si>
  <si>
    <t>OUTLAW FIELD AIRPORT</t>
  </si>
  <si>
    <t>CAMPBELL AAF AIRPORT</t>
  </si>
  <si>
    <t>KNOXVILLE DOWNTOWN ISLAND</t>
  </si>
  <si>
    <t>MC GHEE TYSON AIRPORT</t>
  </si>
  <si>
    <t>OAK RIDGE</t>
  </si>
  <si>
    <t>MEMPHIS INTERNATIONAL AIRPOR</t>
  </si>
  <si>
    <t>MILLINGTON MUNICIPAL AIRPORT</t>
  </si>
  <si>
    <t>JOHN C TUNE</t>
  </si>
  <si>
    <t>NASHVILLE INTERNATIONAL AIRP</t>
  </si>
  <si>
    <t>SMYRNA AIRPORT</t>
  </si>
  <si>
    <t>ABILENE REGIONAL AIRPORT</t>
  </si>
  <si>
    <t>DYESS AFB/ABILENE</t>
  </si>
  <si>
    <t>AMARILLO RICK HUSBAND INTL A</t>
  </si>
  <si>
    <t>AUSTIN-CAMP MABRY</t>
  </si>
  <si>
    <t>AUSTIN-BERGSTROM INTL AIRPOR</t>
  </si>
  <si>
    <t>AUSTIN EXECUTIVE</t>
  </si>
  <si>
    <t>BEAUMONT MUNI</t>
  </si>
  <si>
    <t>SOUTHEAST TEXAS REGIONAL AIR</t>
  </si>
  <si>
    <t>ORANGE COUNTY AIRPORT</t>
  </si>
  <si>
    <t>BROWNSVILLE/S PADRE ISLAND</t>
  </si>
  <si>
    <t>CORPUS CHRISTI INTERNATIONA</t>
  </si>
  <si>
    <t>CORPUS CHRISTI NAS</t>
  </si>
  <si>
    <t>INGLESIDE</t>
  </si>
  <si>
    <t>NUECES COUNTY ARIPORT</t>
  </si>
  <si>
    <t>DALLAS LOVE FIELD AIRPORT</t>
  </si>
  <si>
    <t>DALLAS EXECUTIVE AIRPORT</t>
  </si>
  <si>
    <t>ADDISON AIRPORT</t>
  </si>
  <si>
    <t>DALLAS/FT WORTH INTERNATIONA</t>
  </si>
  <si>
    <t>LANCASTER AIRPORT</t>
  </si>
  <si>
    <t>GRAND PRAIRIE MUNICIPAL AIRP</t>
  </si>
  <si>
    <t>EL PASO INTERNATIONAL AIRPOR</t>
  </si>
  <si>
    <t>BIGGS AAF</t>
  </si>
  <si>
    <t>DONA ANA COUNTY INTL JETPORT</t>
  </si>
  <si>
    <t>FT WORTH MEACHAM INTL ARPT</t>
  </si>
  <si>
    <t>FORT WORTH NAVAL AIR STATION</t>
  </si>
  <si>
    <t>FORT WORTH SPINKS AIRPORT</t>
  </si>
  <si>
    <t>ARLINGTON MUNICIPAL AIRPORT</t>
  </si>
  <si>
    <t>FORT WORTH ALLIANCE ARPT</t>
  </si>
  <si>
    <t>MESQUITE METROPOLITAN ARPT</t>
  </si>
  <si>
    <t>HOUSTON/DUNN HELISTOP</t>
  </si>
  <si>
    <t>WILLIAM P. HOBBY AIRPORT</t>
  </si>
  <si>
    <t>G BUSH INTERCONTINENTAL AP/H</t>
  </si>
  <si>
    <t>ELLINGTON FIELD AIRPORT</t>
  </si>
  <si>
    <t>CLOVER FIELD AIRPORT</t>
  </si>
  <si>
    <t>HOOD AAF AIRPORT</t>
  </si>
  <si>
    <t>KILLEEN MUNICIPAL AIRPORT</t>
  </si>
  <si>
    <t>ROBERT GRAY AFF AIRPORT</t>
  </si>
  <si>
    <t>DRAUGHON-MILLER CNTRL TX RGN</t>
  </si>
  <si>
    <t>LAREDO INTERNATIONAL AIRPORT</t>
  </si>
  <si>
    <t>LUBBOCK INTERNATIONAL AIRPOR</t>
  </si>
  <si>
    <t>MC ALLEN MILLER INTL ARPT</t>
  </si>
  <si>
    <t>MID VALLEY AIRPORT</t>
  </si>
  <si>
    <t>EDINBURG INTL AIRPORT</t>
  </si>
  <si>
    <t>MIDLAND AIRPARK</t>
  </si>
  <si>
    <t>MIDLAND INTERNATIONAL AIRPOR</t>
  </si>
  <si>
    <t>ODESSA-SCHLEMEYER FLD ARPT</t>
  </si>
  <si>
    <t>HOUSTON SOUTHWEST AIRPORT</t>
  </si>
  <si>
    <t>MC KINNEY MUNICIPAL ARPT</t>
  </si>
  <si>
    <t>ROCKWALL MUNI</t>
  </si>
  <si>
    <t>GEORGETOWN MUNICIPAL ARPT</t>
  </si>
  <si>
    <t>LARGO VISTA / RUSTY ALLEN AI</t>
  </si>
  <si>
    <t>STINSON MINICIPAL AIRPORT</t>
  </si>
  <si>
    <t>LACKLAND AIR FORCE BASE (KEL</t>
  </si>
  <si>
    <t>SAN ANTONIO INTERNATIONAL AI</t>
  </si>
  <si>
    <t>RANDOLPH AFB AIRPORT</t>
  </si>
  <si>
    <t>TYLER POUNDS REGIONAL ARPT</t>
  </si>
  <si>
    <t>WACO REGIONAL AIRPORT</t>
  </si>
  <si>
    <t>TSTC WACO</t>
  </si>
  <si>
    <t>MC GREGOR EXECUTIVE ARPT</t>
  </si>
  <si>
    <t>KICKAPOO DOWNTOWN AIRPORT</t>
  </si>
  <si>
    <t>SHEPPARD AFB/WICHITA FALLS M</t>
  </si>
  <si>
    <t>PROVO MUNICIPAL AIRPORT</t>
  </si>
  <si>
    <t>SALT LAKE CITY INTERNATIONAL</t>
  </si>
  <si>
    <t>BURLINGTON INTERNATIONAL AIR</t>
  </si>
  <si>
    <t>NWPT NEWS/WIMBURG INTL APT</t>
  </si>
  <si>
    <t>LANGLEY AFB AIRPORT</t>
  </si>
  <si>
    <t>FELKER ARMY AIRFIELD</t>
  </si>
  <si>
    <t>WILLIAMSBURG-JAMESTOWN APT</t>
  </si>
  <si>
    <t>HAMPTON ROADS EXECUTIVE AIRP</t>
  </si>
  <si>
    <t>CHESAPEAKE REGIONAL ARPT</t>
  </si>
  <si>
    <t>RICHMOND INTERNATIONAL AIRPO</t>
  </si>
  <si>
    <t>RICHMOND (ASOS)</t>
  </si>
  <si>
    <t>CHESTERFIELD AIRPORT</t>
  </si>
  <si>
    <t>OCEANA NAS</t>
  </si>
  <si>
    <t>NORFOLK INTERNATIONAL AIRPOR</t>
  </si>
  <si>
    <t>NAVAL AUXILIARY LANDING FIEL</t>
  </si>
  <si>
    <t>NORFOLK NAS</t>
  </si>
  <si>
    <t>SNOHOMISH CO (PAINE FD) AP</t>
  </si>
  <si>
    <t>ARLINGTON MUNICIPAL ARPT</t>
  </si>
  <si>
    <t>PEARSON FIELD AIRPORT</t>
  </si>
  <si>
    <t>PORTLAND-TROUTDALE AIRPORT</t>
  </si>
  <si>
    <t>PORTLAND-HILLSBORO AIRPORT</t>
  </si>
  <si>
    <t>BOEING FLD/KING CO INTL AP</t>
  </si>
  <si>
    <t>WSFO SEATTLE SAND POINT</t>
  </si>
  <si>
    <t>RENTON MUNICIPAL AIRPORT</t>
  </si>
  <si>
    <t>SEATTLE-TACOMA INTERNATIONAL</t>
  </si>
  <si>
    <t>FELTS FIELD AIRPORT</t>
  </si>
  <si>
    <t>SPOKANE INTERNATIONAL AIRPOR</t>
  </si>
  <si>
    <t>FAIRCHILD AIR FORCE BASE</t>
  </si>
  <si>
    <t>TACOMA NARROWS AIRPORT</t>
  </si>
  <si>
    <t>MCCHORD AFB AIRPORT</t>
  </si>
  <si>
    <t>PUYALLUP THUN FIELD</t>
  </si>
  <si>
    <t>GRAY AFF AIRPORT</t>
  </si>
  <si>
    <t>RONALD REAGAN WASHINGTON NAT</t>
  </si>
  <si>
    <t>TRI-STATE/M.J.FERGUSON FIELD</t>
  </si>
  <si>
    <t>AUSTIN STRAUBEL INTERNATIONA</t>
  </si>
  <si>
    <t>DANE CO REGIONAL-TRUAX FIELD</t>
  </si>
  <si>
    <t>GENERAL MITCHELL INTERNATION</t>
  </si>
  <si>
    <t>LAWRENCE J TIMMERMAN AIRPORT</t>
  </si>
  <si>
    <t>WAUKESHA COUNTY AIRPORT</t>
  </si>
  <si>
    <t>CHEYENNE AIRPORT</t>
  </si>
  <si>
    <t/>
  </si>
  <si>
    <t>---------&gt;</t>
  </si>
  <si>
    <t>LocationName</t>
  </si>
  <si>
    <t>TennesseeLocation</t>
  </si>
  <si>
    <t>TexasLocation</t>
  </si>
  <si>
    <t>UtahLocation</t>
  </si>
  <si>
    <t>VermontLocation</t>
  </si>
  <si>
    <t>VirginiaLocation</t>
  </si>
  <si>
    <t>WashingtonLocation</t>
  </si>
  <si>
    <t>WisconsinLocation</t>
  </si>
  <si>
    <t>WyomingLocation</t>
  </si>
  <si>
    <t>DistrictColumbiaLocation</t>
  </si>
  <si>
    <t>GasWeightedCONUSLocation</t>
  </si>
  <si>
    <t>NewHampshireLocation</t>
  </si>
  <si>
    <t>NewJerseyLocation</t>
  </si>
  <si>
    <t>NewMexicoLocation</t>
  </si>
  <si>
    <t>NewYorkLocation</t>
  </si>
  <si>
    <t>NorthCarolinaLocation</t>
  </si>
  <si>
    <t>NorthDakotaLocation</t>
  </si>
  <si>
    <t>RhodeIslandLocation</t>
  </si>
  <si>
    <t>SouthCarolinaLocation</t>
  </si>
  <si>
    <t>SouthDakotaLocation</t>
  </si>
  <si>
    <t>WestVirginiaLocation</t>
  </si>
  <si>
    <t>WashingtonDCLocation</t>
  </si>
  <si>
    <t>DropDownControl</t>
  </si>
  <si>
    <t>Select Country</t>
  </si>
  <si>
    <t>Select State</t>
  </si>
  <si>
    <t xml:space="preserve"> Select State</t>
  </si>
  <si>
    <t>AlbertaLocation</t>
  </si>
  <si>
    <t>ManitobaLocation</t>
  </si>
  <si>
    <t>Nova ScotiaLocation</t>
  </si>
  <si>
    <t>OntarioLocation</t>
  </si>
  <si>
    <t>QuébecLocation</t>
  </si>
  <si>
    <t>SaskatchewanLocation</t>
  </si>
  <si>
    <t>FranceLocation</t>
  </si>
  <si>
    <t>GermanyLocation</t>
  </si>
  <si>
    <t>MexicoLocation</t>
  </si>
  <si>
    <t>NetherlandsLocation</t>
  </si>
  <si>
    <t>SpainLocation</t>
  </si>
  <si>
    <t>BritishColumbiaLocation</t>
  </si>
  <si>
    <t>CanadianProvinceLocation</t>
  </si>
  <si>
    <t>CapeBretonIslandLocation</t>
  </si>
  <si>
    <t>UnitedKingdomLocation</t>
  </si>
  <si>
    <t>NewBrunswickLocation</t>
  </si>
  <si>
    <t>SateLookup</t>
  </si>
  <si>
    <t>VlookupControl</t>
  </si>
  <si>
    <t>USA</t>
  </si>
  <si>
    <t>Select City</t>
  </si>
  <si>
    <t>USALocation</t>
  </si>
  <si>
    <t>CanadaLocation</t>
  </si>
  <si>
    <t>GFS</t>
  </si>
  <si>
    <t>EIAStorageLocation</t>
  </si>
  <si>
    <t>CENSUSLocation</t>
  </si>
  <si>
    <t>EIAStorageSubLocation</t>
  </si>
  <si>
    <t>NERCLocation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</si>
  <si>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</si>
  <si>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</si>
  <si>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</si>
  <si>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</si>
  <si>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</si>
  <si>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</si>
  <si>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</si>
  <si>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</si>
  <si>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</si>
  <si>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</si>
  <si>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</si>
  <si>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</si>
  <si>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</si>
  <si>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</si>
  <si>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</si>
  <si>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</si>
  <si>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Canada Loc</t>
  </si>
  <si>
    <t xml:space="preserve"> </t>
  </si>
  <si>
    <t>NovaScotiaLocation</t>
  </si>
  <si>
    <t>FranceStLocation</t>
  </si>
  <si>
    <t>GermanyStLocation</t>
  </si>
  <si>
    <t>MexicoStLocation</t>
  </si>
  <si>
    <t>NetherlandsStLocation</t>
  </si>
  <si>
    <t>SpainStLocation</t>
  </si>
  <si>
    <t>UnitedKingdomStLocation</t>
  </si>
  <si>
    <t>GibraltarStLocation</t>
  </si>
  <si>
    <t>GWCWashington</t>
  </si>
  <si>
    <t>GWCWisconsin</t>
  </si>
  <si>
    <t>GWCWyoming</t>
  </si>
  <si>
    <t>GWCWestVirginia</t>
  </si>
  <si>
    <t>GWCWashingtonDC</t>
  </si>
  <si>
    <t>GWCUtah</t>
  </si>
  <si>
    <t>GWCVermont</t>
  </si>
  <si>
    <t>GWCTexas</t>
  </si>
  <si>
    <t>GWCTennessee</t>
  </si>
  <si>
    <t>GWCSouthDakota</t>
  </si>
  <si>
    <t>GWCPennsylvania</t>
  </si>
  <si>
    <t>GWCSouthCarolina</t>
  </si>
  <si>
    <t>GWCRhodeIsland</t>
  </si>
  <si>
    <t>GWCOregon</t>
  </si>
  <si>
    <t>GWCOklahoma</t>
  </si>
  <si>
    <t>GWCOhio</t>
  </si>
  <si>
    <t>GWCNorthDakota</t>
  </si>
  <si>
    <t>GWCNorthCarolina</t>
  </si>
  <si>
    <t>GWCNewYork</t>
  </si>
  <si>
    <t>GWCNewMexico</t>
  </si>
  <si>
    <t>GWCNewJersey</t>
  </si>
  <si>
    <t>GWCNewHampshire</t>
  </si>
  <si>
    <t>GWCNevada</t>
  </si>
  <si>
    <t>GWCMissouri</t>
  </si>
  <si>
    <t>GWCMontana</t>
  </si>
  <si>
    <t>GWCNebraska</t>
  </si>
  <si>
    <t>GWCMississippi</t>
  </si>
  <si>
    <t>GWCMassachusetts</t>
  </si>
  <si>
    <t>GWCMichigan</t>
  </si>
  <si>
    <t>GWCMinnesota</t>
  </si>
  <si>
    <t>GWCMaine</t>
  </si>
  <si>
    <t>GWCMaryland</t>
  </si>
  <si>
    <t>GWCIowa</t>
  </si>
  <si>
    <t>GWCKansas</t>
  </si>
  <si>
    <t>GWCKentucky</t>
  </si>
  <si>
    <t>GWCLouisiana</t>
  </si>
  <si>
    <t>GWCIllinois</t>
  </si>
  <si>
    <t>GWCIndiana</t>
  </si>
  <si>
    <t>GWCGeorgia</t>
  </si>
  <si>
    <t>GWCHawaii</t>
  </si>
  <si>
    <t>GWCFlorida</t>
  </si>
  <si>
    <t>GWCDelaware</t>
  </si>
  <si>
    <t>GWCConnecticut</t>
  </si>
  <si>
    <t>GWCColorado</t>
  </si>
  <si>
    <t>GWCDistrictofColumbia</t>
  </si>
  <si>
    <t>GWCAlabama</t>
  </si>
  <si>
    <t>GWCAlaska</t>
  </si>
  <si>
    <t>GWCArizona</t>
  </si>
  <si>
    <t>GWCArkansas</t>
  </si>
  <si>
    <t>GWCCalifornia</t>
  </si>
  <si>
    <t>GWCIdaho</t>
  </si>
  <si>
    <t>GWCVirginia</t>
  </si>
  <si>
    <t>GFS Ens</t>
  </si>
  <si>
    <t>ECMWF</t>
  </si>
  <si>
    <t>ECMWF Ens</t>
  </si>
  <si>
    <t>GEFS</t>
  </si>
  <si>
    <t>ECM</t>
  </si>
  <si>
    <t>ECE</t>
  </si>
  <si>
    <t>n/a</t>
  </si>
  <si>
    <t>N/A</t>
  </si>
  <si>
    <t>Lookup</t>
  </si>
  <si>
    <t>All Canada Locations</t>
  </si>
  <si>
    <t>N/A *Coming Soon</t>
  </si>
  <si>
    <t>UnitedKingdom</t>
  </si>
  <si>
    <t>BritishColumbia</t>
  </si>
  <si>
    <t>CanadianProvince</t>
  </si>
  <si>
    <t>CapeBretonIsland</t>
  </si>
  <si>
    <t>NewBrunswick</t>
  </si>
  <si>
    <t>NovaScotia</t>
  </si>
  <si>
    <t>CanadaALLLocations</t>
  </si>
  <si>
    <t>-------STATE -------</t>
  </si>
  <si>
    <t>------REGION------</t>
  </si>
  <si>
    <t>GasWeightedCONUS</t>
  </si>
  <si>
    <t>06z</t>
  </si>
  <si>
    <t>00z</t>
  </si>
  <si>
    <t>12z</t>
  </si>
  <si>
    <t>18z</t>
  </si>
  <si>
    <t>State</t>
  </si>
  <si>
    <t>Aiport Code</t>
  </si>
  <si>
    <t>Change</t>
  </si>
  <si>
    <t>Model</t>
  </si>
  <si>
    <t>Calculation</t>
  </si>
  <si>
    <t>Heading Selection</t>
  </si>
  <si>
    <t>Max, Avg, Min</t>
  </si>
  <si>
    <t>-12hr ago</t>
  </si>
  <si>
    <t>Anom</t>
  </si>
  <si>
    <t xml:space="preserve">Trailing 30yr </t>
  </si>
  <si>
    <t>Color Key</t>
  </si>
  <si>
    <t>&gt;</t>
  </si>
  <si>
    <t>&lt;</t>
  </si>
  <si>
    <t>Symbol</t>
  </si>
  <si>
    <t>Location Lookup</t>
  </si>
  <si>
    <t>2M Daily Max Temp</t>
  </si>
  <si>
    <t>2M Daily Avg Temp</t>
  </si>
  <si>
    <t>2M Daily Min Temp</t>
  </si>
  <si>
    <t>MR3!</t>
  </si>
  <si>
    <t>MR4!</t>
  </si>
  <si>
    <t>Prepared by Tina Hoang &amp; Steve Mitchell</t>
  </si>
  <si>
    <t>MR2!</t>
  </si>
  <si>
    <t>MR1!</t>
  </si>
  <si>
    <t>MR0!</t>
  </si>
  <si>
    <t>Model Run</t>
  </si>
  <si>
    <t>History</t>
  </si>
  <si>
    <t>Today</t>
  </si>
  <si>
    <t>HDD, CDD, GWDD</t>
  </si>
  <si>
    <t>Option 1</t>
  </si>
  <si>
    <t>Options 2</t>
  </si>
  <si>
    <t>Heating Degree Day 65 degrees</t>
  </si>
  <si>
    <t>Cooling Degree Day 65 degrees</t>
  </si>
  <si>
    <t>-6hr ago</t>
  </si>
  <si>
    <t>-18hr ago</t>
  </si>
  <si>
    <t>-24hr ago</t>
  </si>
  <si>
    <t>GWDD_12 Hr</t>
  </si>
  <si>
    <t>GWDD_18 Hr</t>
  </si>
  <si>
    <t>GWDD_24 Hr</t>
  </si>
  <si>
    <t>GWDD_6 Hr</t>
  </si>
  <si>
    <t xml:space="preserve">Trailing 10yr </t>
  </si>
  <si>
    <t xml:space="preserve">Trailing 15yr </t>
  </si>
  <si>
    <t>Official 30yr (81-10)</t>
  </si>
  <si>
    <t>GWDD_10 Yr</t>
  </si>
  <si>
    <t>GWDD_15 Yr</t>
  </si>
  <si>
    <t>GWDD_30 Yr</t>
  </si>
  <si>
    <t>GWDD_30 Yr Official</t>
  </si>
  <si>
    <t>6 Hr</t>
  </si>
  <si>
    <t>12 Hr</t>
  </si>
  <si>
    <t>18 Hr</t>
  </si>
  <si>
    <t>24 Hr</t>
  </si>
  <si>
    <t>10 Yr</t>
  </si>
  <si>
    <t>15 Yr</t>
  </si>
  <si>
    <t>30 Yr</t>
  </si>
  <si>
    <t>30 Yr Official</t>
  </si>
  <si>
    <t>Summary Controls</t>
  </si>
  <si>
    <t>Current</t>
  </si>
  <si>
    <t>Lookup Area</t>
  </si>
  <si>
    <t>_00z</t>
  </si>
  <si>
    <t>_12z</t>
  </si>
  <si>
    <t>_06z</t>
  </si>
  <si>
    <t>_18z</t>
  </si>
  <si>
    <t>""</t>
  </si>
  <si>
    <t>Please select all the variables that you would like to see below.
Next select the State and City to populate the locations you would like to see.</t>
  </si>
  <si>
    <t>Temp</t>
  </si>
  <si>
    <t>Temp_12 Hr</t>
  </si>
  <si>
    <t>Temp_18 Hr</t>
  </si>
  <si>
    <t>Temp_6 Hr</t>
  </si>
  <si>
    <t>Temp_24 Hr</t>
  </si>
  <si>
    <t>Temp_10 Yr</t>
  </si>
  <si>
    <t>Temp_15 Yr</t>
  </si>
  <si>
    <t>Temp_30 Yr</t>
  </si>
  <si>
    <t>Temp_30 Yr Official</t>
  </si>
  <si>
    <t>Sum</t>
  </si>
  <si>
    <t xml:space="preserve">Real-Time Data Access:   North America &amp; Western Europe </t>
  </si>
  <si>
    <t>Country</t>
  </si>
  <si>
    <t>TempC</t>
  </si>
  <si>
    <t>TempF</t>
  </si>
  <si>
    <t>GWDDC</t>
  </si>
  <si>
    <t>GWDDF</t>
  </si>
  <si>
    <t>-</t>
  </si>
  <si>
    <t>2M Daily Avg Temp trailing 10yr Anomaly</t>
  </si>
  <si>
    <t>2M Daily Avg Temp trailing 15yr Anomaly</t>
  </si>
  <si>
    <t>2M Daily Avg Temp trailing 30yr Anomaly</t>
  </si>
  <si>
    <t>2M Daily Avg Temp official 30yr Anomaly</t>
  </si>
  <si>
    <t>GWDD trailing 10yr Anomaly</t>
  </si>
  <si>
    <t>GWDD trailing 15yr Anomaly</t>
  </si>
  <si>
    <t>GWDD trailing 30yr Anomaly</t>
  </si>
  <si>
    <t>GWDD official 30yr Anomaly</t>
  </si>
  <si>
    <t>Celsius</t>
  </si>
  <si>
    <t>2M Daily Avg Temp CHNG 1 Forecast Prior</t>
  </si>
  <si>
    <t>2M Daily Avg Temp CHNG 2 Forecast Prior</t>
  </si>
  <si>
    <t>2M Daily Avg Temp CHNG 3 Forecast Prior</t>
  </si>
  <si>
    <t>2M Daily Avg Temp CHNG 4 Forecast Prior</t>
  </si>
  <si>
    <t>GWDD CHNG 2 Forecast Prior</t>
  </si>
  <si>
    <t>GWDD CHNG 3 Forecast Prior</t>
  </si>
  <si>
    <t>GWDD CHNG 4 Forecast Prior</t>
  </si>
  <si>
    <t>GWDD CHNG 1 Forecast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</si>
</sst>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4"/>
      <color rgb="FF0039A6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66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4"/>
      <color rgb="FFFF66FF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A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1444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34998626667073579"/>
      </left>
      <right style="thin">
        <color theme="0" tint="-0.34998626667073579"/>
      </right>
      <top style="medium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medium">
        <color theme="1" tint="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0" tint="-0.34998626667073579"/>
      </right>
      <top style="medium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151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164" fontId="0" fillId="0" borderId="0" xfId="1" applyNumberFormat="1" applyFont="1"/>
    <xf numFmtId="0" fontId="0" fillId="3" borderId="0" xfId="0" applyFill="1"/>
    <xf numFmtId="0" fontId="0" fillId="2" borderId="0" xfId="0" applyFill="1"/>
    <xf numFmtId="0" fontId="4" fillId="0" borderId="0" xfId="2" applyFont="1" applyFill="1" applyBorder="1" applyAlignment="1">
      <alignment wrapText="1"/>
    </xf>
    <xf numFmtId="0" fontId="0" fillId="0" borderId="0" xfId="0" applyAlignment="1">
      <alignment horizontal="left"/>
    </xf>
    <xf numFmtId="0" fontId="3" fillId="4" borderId="0" xfId="0" applyFont="1" applyFill="1"/>
    <xf numFmtId="0" fontId="0" fillId="0" borderId="0" xfId="0" applyNumberFormat="1"/>
    <xf numFmtId="0" fontId="0" fillId="0" borderId="0" xfId="0" quotePrefix="1"/>
    <xf numFmtId="0" fontId="0" fillId="5" borderId="0" xfId="0" applyFill="1"/>
    <xf numFmtId="0" fontId="4" fillId="5" borderId="0" xfId="2" applyFont="1" applyFill="1" applyBorder="1" applyAlignment="1">
      <alignment wrapText="1"/>
    </xf>
    <xf numFmtId="0" fontId="0" fillId="6" borderId="0" xfId="0" applyFill="1"/>
    <xf numFmtId="0" fontId="2" fillId="2" borderId="1" xfId="0" applyFont="1" applyFill="1" applyBorder="1"/>
    <xf numFmtId="164" fontId="2" fillId="2" borderId="1" xfId="1" applyNumberFormat="1" applyFont="1" applyFill="1" applyBorder="1"/>
    <xf numFmtId="0" fontId="0" fillId="0" borderId="0" xfId="0" quotePrefix="1" applyAlignment="1">
      <alignment horizontal="right"/>
    </xf>
    <xf numFmtId="0" fontId="3" fillId="7" borderId="0" xfId="0" applyFont="1" applyFill="1"/>
    <xf numFmtId="2" fontId="0" fillId="0" borderId="0" xfId="0" applyNumberFormat="1" applyAlignment="1">
      <alignment horizontal="center" vertical="center"/>
    </xf>
    <xf numFmtId="0" fontId="3" fillId="8" borderId="0" xfId="0" applyFont="1" applyFill="1"/>
    <xf numFmtId="0" fontId="3" fillId="9" borderId="0" xfId="0" applyFont="1" applyFill="1"/>
    <xf numFmtId="0" fontId="0" fillId="10" borderId="0" xfId="0" applyFill="1"/>
    <xf numFmtId="0" fontId="0" fillId="11" borderId="0" xfId="0" applyFill="1"/>
    <xf numFmtId="0" fontId="0" fillId="5" borderId="0" xfId="0" quotePrefix="1" applyFill="1"/>
    <xf numFmtId="0" fontId="9" fillId="14" borderId="0" xfId="3" applyFont="1" applyFill="1"/>
    <xf numFmtId="0" fontId="5" fillId="14" borderId="0" xfId="3" applyFill="1"/>
    <xf numFmtId="14" fontId="5" fillId="14" borderId="0" xfId="3" applyNumberFormat="1" applyFill="1" applyAlignment="1">
      <alignment horizontal="left" vertical="center"/>
    </xf>
    <xf numFmtId="22" fontId="5" fillId="14" borderId="0" xfId="3" applyNumberFormat="1" applyFill="1"/>
    <xf numFmtId="14" fontId="0" fillId="0" borderId="0" xfId="0" applyNumberFormat="1"/>
    <xf numFmtId="0" fontId="2" fillId="0" borderId="17" xfId="0" applyFont="1" applyBorder="1"/>
    <xf numFmtId="0" fontId="24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7" fillId="25" borderId="0" xfId="0" applyFont="1" applyFill="1" applyAlignment="1">
      <alignment horizontal="right"/>
    </xf>
    <xf numFmtId="0" fontId="0" fillId="25" borderId="0" xfId="0" applyFill="1"/>
    <xf numFmtId="0" fontId="24" fillId="0" borderId="0" xfId="0" applyFont="1" applyBorder="1"/>
    <xf numFmtId="0" fontId="3" fillId="4" borderId="0" xfId="0" applyFont="1" applyFill="1" applyBorder="1" applyAlignment="1">
      <alignment horizontal="right"/>
    </xf>
    <xf numFmtId="0" fontId="7" fillId="25" borderId="0" xfId="0" applyFont="1" applyFill="1" applyBorder="1" applyAlignment="1">
      <alignment horizontal="right"/>
    </xf>
    <xf numFmtId="0" fontId="0" fillId="25" borderId="0" xfId="0" applyFill="1" applyBorder="1"/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13" fillId="0" borderId="0" xfId="0" applyFont="1" applyProtection="1"/>
    <xf numFmtId="0" fontId="0" fillId="0" borderId="0" xfId="0" applyProtection="1"/>
    <xf numFmtId="2" fontId="0" fillId="0" borderId="0" xfId="0" applyNumberFormat="1" applyProtection="1"/>
    <xf numFmtId="0" fontId="13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2" fillId="0" borderId="0" xfId="0" applyFont="1" applyProtection="1"/>
    <xf numFmtId="0" fontId="23" fillId="7" borderId="24" xfId="0" applyFont="1" applyFill="1" applyBorder="1" applyAlignment="1" applyProtection="1">
      <alignment horizontal="center" vertical="center"/>
    </xf>
    <xf numFmtId="0" fontId="23" fillId="7" borderId="25" xfId="0" applyFont="1" applyFill="1" applyBorder="1" applyAlignment="1" applyProtection="1">
      <alignment horizontal="center" vertical="center"/>
    </xf>
    <xf numFmtId="0" fontId="23" fillId="7" borderId="26" xfId="0" applyFont="1" applyFill="1" applyBorder="1" applyAlignment="1" applyProtection="1">
      <alignment horizontal="center" vertical="center"/>
    </xf>
    <xf numFmtId="2" fontId="23" fillId="7" borderId="24" xfId="0" applyNumberFormat="1" applyFont="1" applyFill="1" applyBorder="1" applyAlignment="1" applyProtection="1">
      <alignment horizontal="center" vertical="center"/>
    </xf>
    <xf numFmtId="2" fontId="23" fillId="7" borderId="25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/>
    <xf numFmtId="0" fontId="13" fillId="0" borderId="0" xfId="0" applyFont="1" applyAlignment="1" applyProtection="1">
      <alignment horizontal="center"/>
    </xf>
    <xf numFmtId="14" fontId="13" fillId="0" borderId="0" xfId="0" applyNumberFormat="1" applyFont="1" applyAlignment="1" applyProtection="1">
      <alignment horizontal="left"/>
    </xf>
    <xf numFmtId="14" fontId="13" fillId="0" borderId="0" xfId="0" applyNumberFormat="1" applyFont="1" applyFill="1" applyAlignment="1" applyProtection="1">
      <alignment horizontal="center" vertical="center" wrapText="1"/>
    </xf>
    <xf numFmtId="14" fontId="13" fillId="0" borderId="0" xfId="0" applyNumberFormat="1" applyFont="1" applyAlignment="1" applyProtection="1">
      <alignment horizontal="center"/>
    </xf>
    <xf numFmtId="2" fontId="13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wrapText="1"/>
    </xf>
    <xf numFmtId="2" fontId="13" fillId="0" borderId="0" xfId="0" applyNumberFormat="1" applyFont="1" applyAlignment="1" applyProtection="1">
      <alignment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2" fontId="13" fillId="0" borderId="0" xfId="0" applyNumberFormat="1" applyFont="1" applyFill="1" applyAlignment="1" applyProtection="1">
      <alignment horizontal="center" vertical="center"/>
    </xf>
    <xf numFmtId="2" fontId="13" fillId="0" borderId="0" xfId="0" applyNumberFormat="1" applyFont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wrapText="1"/>
    </xf>
    <xf numFmtId="0" fontId="17" fillId="13" borderId="3" xfId="0" applyFont="1" applyFill="1" applyBorder="1" applyAlignment="1" applyProtection="1">
      <alignment horizontal="center" wrapText="1"/>
    </xf>
    <xf numFmtId="0" fontId="15" fillId="12" borderId="3" xfId="0" applyFont="1" applyFill="1" applyBorder="1" applyAlignment="1" applyProtection="1">
      <alignment horizontal="center" wrapText="1"/>
    </xf>
    <xf numFmtId="0" fontId="18" fillId="12" borderId="0" xfId="0" applyFont="1" applyFill="1" applyAlignment="1" applyProtection="1">
      <alignment horizontal="center" wrapText="1"/>
    </xf>
    <xf numFmtId="0" fontId="17" fillId="13" borderId="16" xfId="0" applyFont="1" applyFill="1" applyBorder="1" applyAlignment="1" applyProtection="1">
      <alignment horizontal="center" wrapText="1"/>
    </xf>
    <xf numFmtId="0" fontId="17" fillId="13" borderId="14" xfId="0" applyFont="1" applyFill="1" applyBorder="1" applyAlignment="1" applyProtection="1">
      <alignment horizontal="center" wrapText="1"/>
    </xf>
    <xf numFmtId="0" fontId="17" fillId="13" borderId="15" xfId="0" applyFont="1" applyFill="1" applyBorder="1" applyAlignment="1" applyProtection="1">
      <alignment horizontal="center" wrapText="1"/>
    </xf>
    <xf numFmtId="0" fontId="17" fillId="13" borderId="6" xfId="0" applyFont="1" applyFill="1" applyBorder="1" applyAlignment="1" applyProtection="1">
      <alignment horizontal="center" wrapText="1"/>
    </xf>
    <xf numFmtId="0" fontId="17" fillId="13" borderId="7" xfId="0" applyFont="1" applyFill="1" applyBorder="1" applyAlignment="1" applyProtection="1">
      <alignment horizontal="center" wrapText="1"/>
    </xf>
    <xf numFmtId="0" fontId="17" fillId="13" borderId="8" xfId="0" applyFont="1" applyFill="1" applyBorder="1" applyAlignment="1" applyProtection="1">
      <alignment horizontal="center" wrapText="1"/>
    </xf>
    <xf numFmtId="2" fontId="17" fillId="13" borderId="6" xfId="0" applyNumberFormat="1" applyFont="1" applyFill="1" applyBorder="1" applyAlignment="1" applyProtection="1">
      <alignment horizontal="center" wrapText="1"/>
    </xf>
    <xf numFmtId="2" fontId="17" fillId="13" borderId="7" xfId="0" applyNumberFormat="1" applyFont="1" applyFill="1" applyBorder="1" applyAlignment="1" applyProtection="1">
      <alignment horizontal="center" wrapText="1"/>
    </xf>
    <xf numFmtId="0" fontId="14" fillId="0" borderId="0" xfId="0" applyFont="1" applyAlignment="1" applyProtection="1">
      <alignment horizontal="center" wrapText="1"/>
    </xf>
    <xf numFmtId="0" fontId="6" fillId="0" borderId="0" xfId="0" applyFont="1" applyFill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2" fontId="0" fillId="0" borderId="6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2" fontId="0" fillId="14" borderId="7" xfId="0" applyNumberFormat="1" applyFill="1" applyBorder="1" applyAlignment="1" applyProtection="1">
      <alignment horizontal="center"/>
    </xf>
    <xf numFmtId="2" fontId="0" fillId="14" borderId="8" xfId="0" applyNumberFormat="1" applyFill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2" fontId="0" fillId="0" borderId="3" xfId="0" applyNumberFormat="1" applyBorder="1" applyAlignment="1" applyProtection="1">
      <alignment horizontal="center"/>
    </xf>
    <xf numFmtId="2" fontId="0" fillId="14" borderId="3" xfId="0" applyNumberFormat="1" applyFill="1" applyBorder="1" applyAlignment="1" applyProtection="1">
      <alignment horizontal="center"/>
    </xf>
    <xf numFmtId="2" fontId="0" fillId="14" borderId="10" xfId="0" applyNumberForma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Alignment="1" applyProtection="1">
      <alignment horizontal="center" vertical="center"/>
    </xf>
    <xf numFmtId="2" fontId="13" fillId="0" borderId="1" xfId="0" applyNumberFormat="1" applyFont="1" applyFill="1" applyBorder="1" applyAlignment="1" applyProtection="1">
      <alignment horizontal="center" vertical="center"/>
    </xf>
    <xf numFmtId="0" fontId="7" fillId="15" borderId="0" xfId="0" applyFont="1" applyFill="1" applyAlignment="1" applyProtection="1">
      <alignment horizontal="center"/>
    </xf>
    <xf numFmtId="0" fontId="7" fillId="15" borderId="0" xfId="0" applyFont="1" applyFill="1" applyProtection="1"/>
    <xf numFmtId="0" fontId="7" fillId="15" borderId="0" xfId="0" applyFont="1" applyFill="1" applyAlignment="1" applyProtection="1">
      <alignment horizontal="left"/>
    </xf>
    <xf numFmtId="0" fontId="7" fillId="15" borderId="11" xfId="0" applyFont="1" applyFill="1" applyBorder="1" applyAlignment="1" applyProtection="1">
      <alignment horizontal="center"/>
    </xf>
    <xf numFmtId="0" fontId="7" fillId="15" borderId="12" xfId="0" applyFont="1" applyFill="1" applyBorder="1" applyAlignment="1" applyProtection="1">
      <alignment horizontal="center"/>
    </xf>
    <xf numFmtId="0" fontId="7" fillId="15" borderId="13" xfId="0" applyFont="1" applyFill="1" applyBorder="1" applyAlignment="1" applyProtection="1">
      <alignment horizontal="center"/>
    </xf>
    <xf numFmtId="2" fontId="7" fillId="15" borderId="11" xfId="0" applyNumberFormat="1" applyFont="1" applyFill="1" applyBorder="1" applyAlignment="1" applyProtection="1">
      <alignment horizontal="center"/>
    </xf>
    <xf numFmtId="2" fontId="7" fillId="15" borderId="12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16" borderId="4" xfId="0" applyFill="1" applyBorder="1" applyProtection="1"/>
    <xf numFmtId="0" fontId="0" fillId="17" borderId="4" xfId="0" applyFill="1" applyBorder="1" applyProtection="1"/>
    <xf numFmtId="0" fontId="0" fillId="18" borderId="4" xfId="0" applyFill="1" applyBorder="1" applyProtection="1"/>
    <xf numFmtId="0" fontId="0" fillId="19" borderId="4" xfId="0" applyFill="1" applyBorder="1" applyProtection="1"/>
    <xf numFmtId="0" fontId="0" fillId="14" borderId="4" xfId="0" applyFill="1" applyBorder="1" applyProtection="1"/>
    <xf numFmtId="0" fontId="0" fillId="20" borderId="4" xfId="0" applyFill="1" applyBorder="1" applyProtection="1"/>
    <xf numFmtId="0" fontId="0" fillId="21" borderId="4" xfId="0" applyFill="1" applyBorder="1" applyProtection="1"/>
    <xf numFmtId="0" fontId="0" fillId="22" borderId="4" xfId="0" applyFill="1" applyBorder="1" applyProtection="1"/>
    <xf numFmtId="0" fontId="0" fillId="23" borderId="4" xfId="0" applyFill="1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7" fillId="0" borderId="0" xfId="0" applyFont="1"/>
    <xf numFmtId="0" fontId="0" fillId="27" borderId="0" xfId="0" applyFill="1" applyProtection="1"/>
    <xf numFmtId="0" fontId="8" fillId="27" borderId="0" xfId="0" applyFont="1" applyFill="1" applyProtection="1"/>
    <xf numFmtId="0" fontId="0" fillId="27" borderId="0" xfId="0" applyFont="1" applyFill="1" applyAlignment="1" applyProtection="1">
      <alignment horizontal="center" vertical="center" wrapText="1"/>
    </xf>
    <xf numFmtId="0" fontId="19" fillId="27" borderId="0" xfId="0" applyFont="1" applyFill="1" applyAlignment="1" applyProtection="1">
      <alignment horizontal="center" vertical="center" wrapText="1"/>
    </xf>
    <xf numFmtId="0" fontId="13" fillId="27" borderId="0" xfId="0" applyFont="1" applyFill="1" applyAlignment="1" applyProtection="1">
      <alignment horizontal="center" vertical="center" wrapText="1"/>
    </xf>
    <xf numFmtId="14" fontId="13" fillId="27" borderId="0" xfId="0" applyNumberFormat="1" applyFont="1" applyFill="1" applyAlignment="1" applyProtection="1">
      <alignment horizontal="center" vertical="center" wrapText="1"/>
    </xf>
    <xf numFmtId="0" fontId="14" fillId="27" borderId="0" xfId="0" applyFont="1" applyFill="1" applyAlignment="1" applyProtection="1">
      <alignment horizontal="center" wrapText="1"/>
    </xf>
    <xf numFmtId="0" fontId="7" fillId="27" borderId="0" xfId="0" applyFont="1" applyFill="1" applyAlignment="1" applyProtection="1">
      <alignment horizontal="right"/>
    </xf>
    <xf numFmtId="0" fontId="3" fillId="27" borderId="0" xfId="0" applyFont="1" applyFill="1" applyAlignment="1" applyProtection="1">
      <alignment horizontal="right"/>
    </xf>
    <xf numFmtId="0" fontId="0" fillId="27" borderId="0" xfId="0" applyFill="1" applyAlignment="1" applyProtection="1">
      <alignment wrapText="1"/>
    </xf>
    <xf numFmtId="0" fontId="11" fillId="27" borderId="5" xfId="0" applyFont="1" applyFill="1" applyBorder="1" applyAlignment="1" applyProtection="1">
      <alignment vertical="center"/>
    </xf>
    <xf numFmtId="0" fontId="0" fillId="14" borderId="4" xfId="0" applyFill="1" applyBorder="1" applyAlignment="1" applyProtection="1">
      <alignment horizontal="center"/>
    </xf>
    <xf numFmtId="0" fontId="0" fillId="24" borderId="0" xfId="0" applyFill="1" applyAlignment="1">
      <alignment horizontal="center"/>
    </xf>
    <xf numFmtId="0" fontId="10" fillId="14" borderId="0" xfId="3" applyFont="1" applyFill="1" applyAlignment="1">
      <alignment horizontal="left"/>
    </xf>
    <xf numFmtId="14" fontId="0" fillId="26" borderId="23" xfId="0" applyNumberFormat="1" applyFill="1" applyBorder="1" applyAlignment="1" applyProtection="1">
      <alignment horizontal="center"/>
    </xf>
    <xf numFmtId="0" fontId="11" fillId="27" borderId="5" xfId="0" applyFont="1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/>
    </xf>
    <xf numFmtId="0" fontId="0" fillId="14" borderId="0" xfId="0" applyFont="1" applyFill="1" applyAlignment="1" applyProtection="1">
      <alignment horizontal="center" vertical="center" wrapText="1"/>
    </xf>
    <xf numFmtId="0" fontId="0" fillId="14" borderId="2" xfId="0" applyFill="1" applyBorder="1" applyAlignment="1" applyProtection="1">
      <alignment horizontal="center" vertical="center"/>
    </xf>
    <xf numFmtId="2" fontId="25" fillId="14" borderId="2" xfId="0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Normal" xfId="0" builtinId="0"/>
    <cellStyle name="Normal 2" xfId="3" xr:uid="{5585A259-6D15-4379-B3E0-EFFA574F42C3}"/>
    <cellStyle name="Normal_Sheet2" xfId="2" xr:uid="{F61D582C-AB89-46D5-9E42-8E9AE9B48A61}"/>
  </cellStyles>
  <dxfs count="198"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FF9933"/>
        </patternFill>
      </fill>
    </dxf>
    <dxf>
      <fill>
        <patternFill>
          <bgColor rgb="FFFFFFCC"/>
        </patternFill>
      </fill>
    </dxf>
    <dxf>
      <fill>
        <patternFill>
          <bgColor rgb="FFFFFFFF"/>
        </patternFill>
      </fill>
    </dxf>
    <dxf>
      <fill>
        <patternFill>
          <bgColor rgb="FFCCECFF"/>
        </patternFill>
      </fill>
    </dxf>
    <dxf>
      <fill>
        <patternFill>
          <bgColor rgb="FF3399FF"/>
        </patternFill>
      </fill>
    </dxf>
    <dxf>
      <font>
        <color theme="0"/>
      </font>
      <fill>
        <patternFill>
          <bgColor rgb="FF00339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414445"/>
      <color rgb="FFFF66FF"/>
      <color rgb="FF009999"/>
      <color rgb="FFFF9933"/>
      <color rgb="FF0039A6"/>
      <color rgb="FFFFCC00"/>
      <color rgb="FF969696"/>
      <color rgb="FFDDDDDD"/>
      <color rgb="FFFF9900"/>
      <color rgb="FFFF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ice.xl">
      <tp>
        <v>-0.36</v>
        <stp/>
        <stp>*H</stp>
        <stp>KPDK MR0!_12z-GFS</stp>
        <stp>2M Daily Avg Temp official 30yr Anomaly</stp>
        <stp>D</stp>
        <stp>44799</stp>
        <stp/>
        <stp/>
        <stp>1</stp>
        <tr r="BC15" s="26"/>
      </tp>
      <tp>
        <v>2.08</v>
        <stp/>
        <stp>*H</stp>
        <stp>KPDK MR0!_12z-GFS</stp>
        <stp>2M Daily Avg Temp official 30yr Anomaly</stp>
        <stp>D</stp>
        <stp>44798</stp>
        <stp/>
        <stp/>
        <stp>1</stp>
        <tr r="AX15" s="26"/>
      </tp>
      <tp>
        <v>0.46</v>
        <stp/>
        <stp>*H</stp>
        <stp>KPDK MR0!_12z-GFS</stp>
        <stp>2M Daily Avg Temp official 30yr Anomaly</stp>
        <stp>D</stp>
        <stp>44793</stp>
        <stp/>
        <stp/>
        <stp>1</stp>
        <tr r="Y15" s="26"/>
      </tp>
      <tp>
        <v>-2.17</v>
        <stp/>
        <stp>*H</stp>
        <stp>KPDK MR0!_12z-GFS</stp>
        <stp>2M Daily Avg Temp official 30yr Anomaly</stp>
        <stp>D</stp>
        <stp>44792</stp>
        <stp/>
        <stp/>
        <stp>1</stp>
        <tr r="T15" s="26"/>
      </tp>
      <tp>
        <v>1.28</v>
        <stp/>
        <stp>*H</stp>
        <stp>KPDK MR0!_12z-GFS</stp>
        <stp>2M Daily Avg Temp official 30yr Anomaly</stp>
        <stp>D</stp>
        <stp>44797</stp>
        <stp/>
        <stp/>
        <stp>1</stp>
        <tr r="AS15" s="26"/>
      </tp>
      <tp>
        <v>0.22</v>
        <stp/>
        <stp>*H</stp>
        <stp>KPDK MR0!_12z-GFS</stp>
        <stp>2M Daily Avg Temp official 30yr Anomaly</stp>
        <stp>D</stp>
        <stp>44796</stp>
        <stp/>
        <stp/>
        <stp>1</stp>
        <tr r="AN15" s="26"/>
      </tp>
      <tp>
        <v>-1.2</v>
        <stp/>
        <stp>*H</stp>
        <stp>KPDK MR0!_12z-GFS</stp>
        <stp>2M Daily Avg Temp official 30yr Anomaly</stp>
        <stp>D</stp>
        <stp>44795</stp>
        <stp/>
        <stp/>
        <stp>1</stp>
        <tr r="AI15" s="26"/>
      </tp>
      <tp>
        <v>-0.55000000000000004</v>
        <stp/>
        <stp>*H</stp>
        <stp>KPDK MR0!_12z-GFS</stp>
        <stp>2M Daily Avg Temp official 30yr Anomaly</stp>
        <stp>D</stp>
        <stp>44794</stp>
        <stp/>
        <stp/>
        <stp>1</stp>
        <tr r="AD15" s="26"/>
      </tp>
      <tp>
        <v>2.2200000000000002</v>
        <stp/>
        <stp>*H</stp>
        <stp>KPDK MR0!_12z-GFS</stp>
        <stp>2M Daily Avg Temp CHNG 2 Forecast Prior</stp>
        <stp>D</stp>
        <stp>44798</stp>
        <stp/>
        <stp/>
        <stp>1</stp>
        <tr r="AW15" s="26"/>
      </tp>
      <tp>
        <v>-0.56000000000000005</v>
        <stp/>
        <stp>*H</stp>
        <stp>KPDK MR0!_12z-GFS</stp>
        <stp>2M Daily Avg Temp CHNG 2 Forecast Prior</stp>
        <stp>D</stp>
        <stp>44799</stp>
        <stp/>
        <stp/>
        <stp>1</stp>
        <tr r="BB15" s="26"/>
      </tp>
      <tp>
        <v>0.56999999999999995</v>
        <stp/>
        <stp>*H</stp>
        <stp>KPDK MR0!_12z-GFS</stp>
        <stp>2M Daily Avg Temp CHNG 2 Forecast Prior</stp>
        <stp>D</stp>
        <stp>44794</stp>
        <stp/>
        <stp/>
        <stp>1</stp>
        <tr r="AC15" s="26"/>
      </tp>
      <tp>
        <v>2.94</v>
        <stp/>
        <stp>*H</stp>
        <stp>KPDK MR0!_12z-GFS</stp>
        <stp>2M Daily Avg Temp CHNG 2 Forecast Prior</stp>
        <stp>D</stp>
        <stp>44795</stp>
        <stp/>
        <stp/>
        <stp>1</stp>
        <tr r="AH15" s="26"/>
      </tp>
      <tp>
        <v>1</v>
        <stp/>
        <stp>*H</stp>
        <stp>KPDK MR0!_12z-GFS</stp>
        <stp>2M Daily Avg Temp CHNG 2 Forecast Prior</stp>
        <stp>D</stp>
        <stp>44796</stp>
        <stp/>
        <stp/>
        <stp>1</stp>
        <tr r="AM15" s="26"/>
      </tp>
      <tp>
        <v>1.04</v>
        <stp/>
        <stp>*H</stp>
        <stp>KPDK MR0!_12z-GFS</stp>
        <stp>2M Daily Avg Temp CHNG 2 Forecast Prior</stp>
        <stp>D</stp>
        <stp>44797</stp>
        <stp/>
        <stp/>
        <stp>1</stp>
        <tr r="AR15" s="26"/>
      </tp>
      <tp>
        <v>0.95</v>
        <stp/>
        <stp>*H</stp>
        <stp>KPDK MR0!_12z-GFS</stp>
        <stp>2M Daily Avg Temp CHNG 2 Forecast Prior</stp>
        <stp>D</stp>
        <stp>44792</stp>
        <stp/>
        <stp/>
        <stp>1</stp>
        <tr r="S15" s="26"/>
      </tp>
      <tp>
        <v>0.12</v>
        <stp/>
        <stp>*H</stp>
        <stp>KPDK MR0!_12z-GFS</stp>
        <stp>2M Daily Avg Temp CHNG 2 Forecast Prior</stp>
        <stp>D</stp>
        <stp>44793</stp>
        <stp/>
        <stp/>
        <stp>1</stp>
        <tr r="X15" s="26"/>
      </tp>
      <tp>
        <v>8.08</v>
        <stp/>
        <stp>*H</stp>
        <stp>KPIA MR0!_12z-GFS</stp>
        <stp>2M Daily Avg Temp official 30yr Anomaly</stp>
        <stp>D</stp>
        <stp>44803</stp>
        <stp/>
        <stp/>
        <stp>1</stp>
        <tr r="BW12" s="26"/>
      </tp>
      <tp>
        <v>8.0299999999999994</v>
        <stp/>
        <stp>*H</stp>
        <stp>KPIA MR0!_12z-GFS</stp>
        <stp>2M Daily Avg Temp official 30yr Anomaly</stp>
        <stp>D</stp>
        <stp>44802</stp>
        <stp/>
        <stp/>
        <stp>1</stp>
        <tr r="BR12" s="26"/>
      </tp>
      <tp>
        <v>7.35</v>
        <stp/>
        <stp>*H</stp>
        <stp>KPIA MR0!_12z-GFS</stp>
        <stp>2M Daily Avg Temp official 30yr Anomaly</stp>
        <stp>D</stp>
        <stp>44801</stp>
        <stp/>
        <stp/>
        <stp>1</stp>
        <tr r="BM12" s="26"/>
      </tp>
      <tp>
        <v>5.36</v>
        <stp/>
        <stp>*H</stp>
        <stp>KPIA MR0!_12z-GFS</stp>
        <stp>2M Daily Avg Temp official 30yr Anomaly</stp>
        <stp>D</stp>
        <stp>44800</stp>
        <stp/>
        <stp/>
        <stp>1</stp>
        <tr r="BH12" s="26"/>
      </tp>
      <tp>
        <v>7.1</v>
        <stp/>
        <stp>*H</stp>
        <stp>KPIA MR0!_12z-GFS</stp>
        <stp>2M Daily Avg Temp official 30yr Anomaly</stp>
        <stp>D</stp>
        <stp>44807</stp>
        <stp/>
        <stp/>
        <stp>1</stp>
        <tr r="CQ12" s="26"/>
      </tp>
      <tp>
        <v>4.22</v>
        <stp/>
        <stp>*H</stp>
        <stp>KPIA MR0!_12z-GFS</stp>
        <stp>2M Daily Avg Temp official 30yr Anomaly</stp>
        <stp>D</stp>
        <stp>44806</stp>
        <stp/>
        <stp/>
        <stp>1</stp>
        <tr r="CL12" s="26"/>
      </tp>
      <tp>
        <v>2.58</v>
        <stp/>
        <stp>*H</stp>
        <stp>KPIA MR0!_12z-GFS</stp>
        <stp>2M Daily Avg Temp official 30yr Anomaly</stp>
        <stp>D</stp>
        <stp>44805</stp>
        <stp/>
        <stp/>
        <stp>1</stp>
        <tr r="CG12" s="26"/>
      </tp>
      <tp>
        <v>3.84</v>
        <stp/>
        <stp>*H</stp>
        <stp>KPIA MR0!_12z-GFS</stp>
        <stp>2M Daily Avg Temp official 30yr Anomaly</stp>
        <stp>D</stp>
        <stp>44804</stp>
        <stp/>
        <stp/>
        <stp>1</stp>
        <tr r="CB12" s="26"/>
      </tp>
      <tp>
        <v>20</v>
        <stp/>
        <stp>*H</stp>
        <stp>CWWA MR0!_12z-GFS</stp>
        <stp>2M Daily Avg Temp</stp>
        <stp>D</stp>
        <stp>44802</stp>
        <stp/>
        <stp/>
        <stp>1</stp>
        <tr r="BO22" s="26"/>
      </tp>
      <tp>
        <v>20.38</v>
        <stp/>
        <stp>*H</stp>
        <stp>CWWA MR0!_12z-GFS</stp>
        <stp>2M Daily Avg Temp</stp>
        <stp>D</stp>
        <stp>44803</stp>
        <stp/>
        <stp/>
        <stp>1</stp>
        <tr r="BT22" s="26"/>
      </tp>
      <tp>
        <v>17.8</v>
        <stp/>
        <stp>*H</stp>
        <stp>CWWA MR0!_12z-GFS</stp>
        <stp>2M Daily Avg Temp</stp>
        <stp>D</stp>
        <stp>44800</stp>
        <stp/>
        <stp/>
        <stp>1</stp>
        <tr r="BE22" s="26"/>
      </tp>
      <tp>
        <v>17.78</v>
        <stp/>
        <stp>*H</stp>
        <stp>CWWA MR0!_12z-GFS</stp>
        <stp>2M Daily Avg Temp</stp>
        <stp>D</stp>
        <stp>44801</stp>
        <stp/>
        <stp/>
        <stp>1</stp>
        <tr r="BJ22" s="26"/>
      </tp>
      <tp>
        <v>16.95</v>
        <stp/>
        <stp>*H</stp>
        <stp>CWWA MR0!_12z-GFS</stp>
        <stp>2M Daily Avg Temp</stp>
        <stp>D</stp>
        <stp>44806</stp>
        <stp/>
        <stp/>
        <stp>1</stp>
        <tr r="CI22" s="26"/>
      </tp>
      <tp>
        <v>18.32</v>
        <stp/>
        <stp>*H</stp>
        <stp>CWWA MR0!_12z-GFS</stp>
        <stp>2M Daily Avg Temp</stp>
        <stp>D</stp>
        <stp>44807</stp>
        <stp/>
        <stp/>
        <stp>1</stp>
        <tr r="CN22" s="26"/>
      </tp>
      <tp>
        <v>18.72</v>
        <stp/>
        <stp>*H</stp>
        <stp>CWWA MR0!_12z-GFS</stp>
        <stp>2M Daily Avg Temp</stp>
        <stp>D</stp>
        <stp>44804</stp>
        <stp/>
        <stp/>
        <stp>1</stp>
        <tr r="BY22" s="26"/>
      </tp>
      <tp>
        <v>16.3</v>
        <stp/>
        <stp>*H</stp>
        <stp>CWWA MR0!_12z-GFS</stp>
        <stp>2M Daily Avg Temp</stp>
        <stp>D</stp>
        <stp>44805</stp>
        <stp/>
        <stp/>
        <stp>1</stp>
        <tr r="CD22" s="26"/>
      </tp>
      <tp>
        <v>23.46</v>
        <stp/>
        <stp>*H</stp>
        <stp>CYYC MR0!_12z-GFS</stp>
        <stp>2M Daily Avg Temp</stp>
        <stp>D</stp>
        <stp>44804</stp>
        <stp/>
        <stp/>
        <stp>1</stp>
        <tr r="BY23" s="26"/>
      </tp>
      <tp>
        <v>20.6</v>
        <stp/>
        <stp>*H</stp>
        <stp>CYYC MR0!_12z-GFS</stp>
        <stp>2M Daily Avg Temp</stp>
        <stp>D</stp>
        <stp>44805</stp>
        <stp/>
        <stp/>
        <stp>1</stp>
        <tr r="CD23" s="26"/>
      </tp>
      <tp>
        <v>19.899999999999999</v>
        <stp/>
        <stp>*H</stp>
        <stp>CYYC MR0!_12z-GFS</stp>
        <stp>2M Daily Avg Temp</stp>
        <stp>D</stp>
        <stp>44806</stp>
        <stp/>
        <stp/>
        <stp>1</stp>
        <tr r="CI23" s="26"/>
      </tp>
      <tp>
        <v>16.38</v>
        <stp/>
        <stp>*H</stp>
        <stp>CYYC MR0!_12z-GFS</stp>
        <stp>2M Daily Avg Temp</stp>
        <stp>D</stp>
        <stp>44807</stp>
        <stp/>
        <stp/>
        <stp>1</stp>
        <tr r="CN23" s="26"/>
      </tp>
      <tp>
        <v>24.1</v>
        <stp/>
        <stp>*H</stp>
        <stp>CYYC MR0!_12z-GFS</stp>
        <stp>2M Daily Avg Temp</stp>
        <stp>D</stp>
        <stp>44800</stp>
        <stp/>
        <stp/>
        <stp>1</stp>
        <tr r="BE23" s="26"/>
      </tp>
      <tp>
        <v>24.51</v>
        <stp/>
        <stp>*H</stp>
        <stp>CYYC MR0!_12z-GFS</stp>
        <stp>2M Daily Avg Temp</stp>
        <stp>D</stp>
        <stp>44801</stp>
        <stp/>
        <stp/>
        <stp>1</stp>
        <tr r="BJ23" s="26"/>
      </tp>
      <tp>
        <v>20.12</v>
        <stp/>
        <stp>*H</stp>
        <stp>CYYC MR0!_12z-GFS</stp>
        <stp>2M Daily Avg Temp</stp>
        <stp>D</stp>
        <stp>44802</stp>
        <stp/>
        <stp/>
        <stp>1</stp>
        <tr r="BO23" s="26"/>
      </tp>
      <tp>
        <v>22.14</v>
        <stp/>
        <stp>*H</stp>
        <stp>CYYC MR0!_12z-GFS</stp>
        <stp>2M Daily Avg Temp</stp>
        <stp>D</stp>
        <stp>44803</stp>
        <stp/>
        <stp/>
        <stp>1</stp>
        <tr r="BT23" s="26"/>
      </tp>
      <tp>
        <v>15.64</v>
        <stp/>
        <stp>*H</stp>
        <stp>CYBW MR0!_12z-GFS</stp>
        <stp>2M Daily Avg Temp</stp>
        <stp>D</stp>
        <stp>44807</stp>
        <stp/>
        <stp/>
        <stp>1</stp>
        <tr r="CN24" s="26"/>
      </tp>
      <tp>
        <v>18.59</v>
        <stp/>
        <stp>*H</stp>
        <stp>CYBW MR0!_12z-GFS</stp>
        <stp>2M Daily Avg Temp</stp>
        <stp>D</stp>
        <stp>44806</stp>
        <stp/>
        <stp/>
        <stp>1</stp>
        <tr r="CI24" s="26"/>
      </tp>
      <tp>
        <v>19.559999999999999</v>
        <stp/>
        <stp>*H</stp>
        <stp>CYBW MR0!_12z-GFS</stp>
        <stp>2M Daily Avg Temp</stp>
        <stp>D</stp>
        <stp>44805</stp>
        <stp/>
        <stp/>
        <stp>1</stp>
        <tr r="CD24" s="26"/>
      </tp>
      <tp>
        <v>22.4</v>
        <stp/>
        <stp>*H</stp>
        <stp>CYBW MR0!_12z-GFS</stp>
        <stp>2M Daily Avg Temp</stp>
        <stp>D</stp>
        <stp>44804</stp>
        <stp/>
        <stp/>
        <stp>1</stp>
        <tr r="BY24" s="26"/>
      </tp>
      <tp>
        <v>20.75</v>
        <stp/>
        <stp>*H</stp>
        <stp>CYBW MR0!_12z-GFS</stp>
        <stp>2M Daily Avg Temp</stp>
        <stp>D</stp>
        <stp>44803</stp>
        <stp/>
        <stp/>
        <stp>1</stp>
        <tr r="BT24" s="26"/>
      </tp>
      <tp>
        <v>19.03</v>
        <stp/>
        <stp>*H</stp>
        <stp>CYBW MR0!_12z-GFS</stp>
        <stp>2M Daily Avg Temp</stp>
        <stp>D</stp>
        <stp>44802</stp>
        <stp/>
        <stp/>
        <stp>1</stp>
        <tr r="BO24" s="26"/>
      </tp>
      <tp>
        <v>23.02</v>
        <stp/>
        <stp>*H</stp>
        <stp>CYBW MR0!_12z-GFS</stp>
        <stp>2M Daily Avg Temp</stp>
        <stp>D</stp>
        <stp>44801</stp>
        <stp/>
        <stp/>
        <stp>1</stp>
        <tr r="BJ24" s="26"/>
      </tp>
      <tp>
        <v>22.7</v>
        <stp/>
        <stp>*H</stp>
        <stp>CYBW MR0!_12z-GFS</stp>
        <stp>2M Daily Avg Temp</stp>
        <stp>D</stp>
        <stp>44800</stp>
        <stp/>
        <stp/>
        <stp>1</stp>
        <tr r="BE24" s="26"/>
      </tp>
      <tp>
        <v>8.74</v>
        <stp/>
        <stp>*H</stp>
        <stp>KPIA MR0!_12z-GFS</stp>
        <stp>2M Daily Avg Temp CHNG 2 Forecast Prior</stp>
        <stp>D</stp>
        <stp>44804</stp>
        <stp/>
        <stp/>
        <stp>1</stp>
        <tr r="CA12" s="26"/>
      </tp>
      <tp>
        <v>7.65</v>
        <stp/>
        <stp>*H</stp>
        <stp>KPIA MR0!_12z-GFS</stp>
        <stp>2M Daily Avg Temp CHNG 2 Forecast Prior</stp>
        <stp>D</stp>
        <stp>44805</stp>
        <stp/>
        <stp/>
        <stp>1</stp>
        <tr r="CF12" s="26"/>
      </tp>
      <tp>
        <v>10.58</v>
        <stp/>
        <stp>*H</stp>
        <stp>KPIA MR0!_12z-GFS</stp>
        <stp>2M Daily Avg Temp CHNG 2 Forecast Prior</stp>
        <stp>D</stp>
        <stp>44806</stp>
        <stp/>
        <stp/>
        <stp>1</stp>
        <tr r="CK12" s="26"/>
      </tp>
      <tp t="s">
        <v/>
        <stp/>
        <stp>*H</stp>
        <stp>KPIA MR0!_12z-GFS</stp>
        <stp>2M Daily Avg Temp CHNG 2 Forecast Prior</stp>
        <stp>D</stp>
        <stp>44807</stp>
        <stp/>
        <stp/>
        <stp>1</stp>
        <tr r="CP12" s="26"/>
      </tp>
      <tp>
        <v>-1</v>
        <stp/>
        <stp>*H</stp>
        <stp>KPIA MR0!_12z-GFS</stp>
        <stp>2M Daily Avg Temp CHNG 2 Forecast Prior</stp>
        <stp>D</stp>
        <stp>44800</stp>
        <stp/>
        <stp/>
        <stp>1</stp>
        <tr r="BG12" s="26"/>
      </tp>
      <tp>
        <v>1.67</v>
        <stp/>
        <stp>*H</stp>
        <stp>KPIA MR0!_12z-GFS</stp>
        <stp>2M Daily Avg Temp CHNG 2 Forecast Prior</stp>
        <stp>D</stp>
        <stp>44801</stp>
        <stp/>
        <stp/>
        <stp>1</stp>
        <tr r="BL12" s="26"/>
      </tp>
      <tp>
        <v>2.5499999999999998</v>
        <stp/>
        <stp>*H</stp>
        <stp>KPIA MR0!_12z-GFS</stp>
        <stp>2M Daily Avg Temp CHNG 2 Forecast Prior</stp>
        <stp>D</stp>
        <stp>44802</stp>
        <stp/>
        <stp/>
        <stp>1</stp>
        <tr r="BQ12" s="26"/>
      </tp>
      <tp>
        <v>1.96</v>
        <stp/>
        <stp>*H</stp>
        <stp>KPIA MR0!_12z-GFS</stp>
        <stp>2M Daily Avg Temp CHNG 2 Forecast Prior</stp>
        <stp>D</stp>
        <stp>44803</stp>
        <stp/>
        <stp/>
        <stp>1</stp>
        <tr r="BV12" s="26"/>
      </tp>
      <tp>
        <v>2.34</v>
        <stp/>
        <stp>*H</stp>
        <stp>KHOU MR0!_12z-GFS</stp>
        <stp>2M Daily Avg Temp official 30yr Anomaly</stp>
        <stp>D</stp>
        <stp>44803</stp>
        <stp/>
        <stp/>
        <stp>1</stp>
        <tr r="BW14" s="26"/>
      </tp>
      <tp>
        <v>2.58</v>
        <stp/>
        <stp>*H</stp>
        <stp>KHOU MR0!_12z-GFS</stp>
        <stp>2M Daily Avg Temp official 30yr Anomaly</stp>
        <stp>D</stp>
        <stp>44802</stp>
        <stp/>
        <stp/>
        <stp>1</stp>
        <tr r="BR14" s="26"/>
      </tp>
      <tp>
        <v>1.32</v>
        <stp/>
        <stp>*H</stp>
        <stp>KHOU MR0!_12z-GFS</stp>
        <stp>2M Daily Avg Temp official 30yr Anomaly</stp>
        <stp>D</stp>
        <stp>44801</stp>
        <stp/>
        <stp/>
        <stp>1</stp>
        <tr r="BM14" s="26"/>
      </tp>
      <tp>
        <v>0.56000000000000005</v>
        <stp/>
        <stp>*H</stp>
        <stp>KHOU MR0!_12z-GFS</stp>
        <stp>2M Daily Avg Temp official 30yr Anomaly</stp>
        <stp>D</stp>
        <stp>44800</stp>
        <stp/>
        <stp/>
        <stp>1</stp>
        <tr r="BH14" s="26"/>
      </tp>
      <tp>
        <v>2.31</v>
        <stp/>
        <stp>*H</stp>
        <stp>KHOU MR0!_12z-GFS</stp>
        <stp>2M Daily Avg Temp official 30yr Anomaly</stp>
        <stp>D</stp>
        <stp>44807</stp>
        <stp/>
        <stp/>
        <stp>1</stp>
        <tr r="CQ14" s="26"/>
      </tp>
      <tp>
        <v>1.92</v>
        <stp/>
        <stp>*H</stp>
        <stp>KHOU MR0!_12z-GFS</stp>
        <stp>2M Daily Avg Temp official 30yr Anomaly</stp>
        <stp>D</stp>
        <stp>44806</stp>
        <stp/>
        <stp/>
        <stp>1</stp>
        <tr r="CL14" s="26"/>
      </tp>
      <tp>
        <v>1.71</v>
        <stp/>
        <stp>*H</stp>
        <stp>KHOU MR0!_12z-GFS</stp>
        <stp>2M Daily Avg Temp official 30yr Anomaly</stp>
        <stp>D</stp>
        <stp>44805</stp>
        <stp/>
        <stp/>
        <stp>1</stp>
        <tr r="CG14" s="26"/>
      </tp>
      <tp>
        <v>2.5099999999999998</v>
        <stp/>
        <stp>*H</stp>
        <stp>KHOU MR0!_12z-GFS</stp>
        <stp>2M Daily Avg Temp official 30yr Anomaly</stp>
        <stp>D</stp>
        <stp>44804</stp>
        <stp/>
        <stp/>
        <stp>1</stp>
        <tr r="CB14" s="26"/>
      </tp>
      <tp>
        <v>0.92</v>
        <stp/>
        <stp>*H</stp>
        <stp>KIAH MR0!_12z-GFS</stp>
        <stp>2M Daily Avg Temp CHNG 2 Forecast Prior</stp>
        <stp>D</stp>
        <stp>44798</stp>
        <stp/>
        <stp/>
        <stp>1</stp>
        <tr r="AW13" s="26"/>
      </tp>
      <tp>
        <v>2.23</v>
        <stp/>
        <stp>*H</stp>
        <stp>KIAH MR0!_12z-GFS</stp>
        <stp>2M Daily Avg Temp CHNG 2 Forecast Prior</stp>
        <stp>D</stp>
        <stp>44799</stp>
        <stp/>
        <stp/>
        <stp>1</stp>
        <tr r="BB13" s="26"/>
      </tp>
      <tp>
        <v>0.52</v>
        <stp/>
        <stp>*H</stp>
        <stp>KIAH MR0!_12z-GFS</stp>
        <stp>2M Daily Avg Temp CHNG 2 Forecast Prior</stp>
        <stp>D</stp>
        <stp>44794</stp>
        <stp/>
        <stp/>
        <stp>1</stp>
        <tr r="AC13" s="26"/>
      </tp>
      <tp>
        <v>-1.59</v>
        <stp/>
        <stp>*H</stp>
        <stp>KIAH MR0!_12z-GFS</stp>
        <stp>2M Daily Avg Temp CHNG 2 Forecast Prior</stp>
        <stp>D</stp>
        <stp>44795</stp>
        <stp/>
        <stp/>
        <stp>1</stp>
        <tr r="AH13" s="26"/>
      </tp>
      <tp>
        <v>1.22</v>
        <stp/>
        <stp>*H</stp>
        <stp>KIAH MR0!_12z-GFS</stp>
        <stp>2M Daily Avg Temp CHNG 2 Forecast Prior</stp>
        <stp>D</stp>
        <stp>44796</stp>
        <stp/>
        <stp/>
        <stp>1</stp>
        <tr r="AM13" s="26"/>
      </tp>
      <tp>
        <v>2.38</v>
        <stp/>
        <stp>*H</stp>
        <stp>KIAH MR0!_12z-GFS</stp>
        <stp>2M Daily Avg Temp CHNG 2 Forecast Prior</stp>
        <stp>D</stp>
        <stp>44797</stp>
        <stp/>
        <stp/>
        <stp>1</stp>
        <tr r="AR13" s="26"/>
      </tp>
      <tp>
        <v>2.02</v>
        <stp/>
        <stp>*H</stp>
        <stp>KIAH MR0!_12z-GFS</stp>
        <stp>2M Daily Avg Temp CHNG 2 Forecast Prior</stp>
        <stp>D</stp>
        <stp>44792</stp>
        <stp/>
        <stp/>
        <stp>1</stp>
        <tr r="S13" s="26"/>
      </tp>
      <tp>
        <v>0.2</v>
        <stp/>
        <stp>*H</stp>
        <stp>KIAH MR0!_12z-GFS</stp>
        <stp>2M Daily Avg Temp CHNG 2 Forecast Prior</stp>
        <stp>D</stp>
        <stp>44793</stp>
        <stp/>
        <stp/>
        <stp>1</stp>
        <tr r="X13" s="26"/>
      </tp>
      <tp>
        <v>0.28000000000000003</v>
        <stp/>
        <stp>*H</stp>
        <stp>KIAH MR0!_12z-GFS</stp>
        <stp>2M Daily Avg Temp official 30yr Anomaly</stp>
        <stp>D</stp>
        <stp>44799</stp>
        <stp/>
        <stp/>
        <stp>1</stp>
        <tr r="BC13" s="26"/>
      </tp>
      <tp>
        <v>-0.14000000000000001</v>
        <stp/>
        <stp>*H</stp>
        <stp>KIAH MR0!_12z-GFS</stp>
        <stp>2M Daily Avg Temp official 30yr Anomaly</stp>
        <stp>D</stp>
        <stp>44798</stp>
        <stp/>
        <stp/>
        <stp>1</stp>
        <tr r="AX13" s="26"/>
      </tp>
      <tp>
        <v>2.2799999999999998</v>
        <stp/>
        <stp>*H</stp>
        <stp>KIAH MR0!_12z-GFS</stp>
        <stp>2M Daily Avg Temp official 30yr Anomaly</stp>
        <stp>D</stp>
        <stp>44793</stp>
        <stp/>
        <stp/>
        <stp>1</stp>
        <tr r="Y13" s="26"/>
      </tp>
      <tp>
        <v>-0.26</v>
        <stp/>
        <stp>*H</stp>
        <stp>KIAH MR0!_12z-GFS</stp>
        <stp>2M Daily Avg Temp official 30yr Anomaly</stp>
        <stp>D</stp>
        <stp>44792</stp>
        <stp/>
        <stp/>
        <stp>1</stp>
        <tr r="T13" s="26"/>
      </tp>
      <tp>
        <v>-1.1599999999999999</v>
        <stp/>
        <stp>*H</stp>
        <stp>KIAH MR0!_12z-GFS</stp>
        <stp>2M Daily Avg Temp official 30yr Anomaly</stp>
        <stp>D</stp>
        <stp>44797</stp>
        <stp/>
        <stp/>
        <stp>1</stp>
        <tr r="AS13" s="26"/>
      </tp>
      <tp>
        <v>-3.25</v>
        <stp/>
        <stp>*H</stp>
        <stp>KIAH MR0!_12z-GFS</stp>
        <stp>2M Daily Avg Temp official 30yr Anomaly</stp>
        <stp>D</stp>
        <stp>44796</stp>
        <stp/>
        <stp/>
        <stp>1</stp>
        <tr r="AN13" s="26"/>
      </tp>
      <tp>
        <v>-1.06</v>
        <stp/>
        <stp>*H</stp>
        <stp>KIAH MR0!_12z-GFS</stp>
        <stp>2M Daily Avg Temp official 30yr Anomaly</stp>
        <stp>D</stp>
        <stp>44795</stp>
        <stp/>
        <stp/>
        <stp>1</stp>
        <tr r="AI13" s="26"/>
      </tp>
      <tp>
        <v>2.75</v>
        <stp/>
        <stp>*H</stp>
        <stp>KIAH MR0!_12z-GFS</stp>
        <stp>2M Daily Avg Temp official 30yr Anomaly</stp>
        <stp>D</stp>
        <stp>44794</stp>
        <stp/>
        <stp/>
        <stp>1</stp>
        <tr r="AD13" s="26"/>
      </tp>
      <tp>
        <v>22.05</v>
        <stp/>
        <stp>*H</stp>
        <stp>KSPI MR0!_12z-GFS</stp>
        <stp>2M Daily Avg Temp</stp>
        <stp>D</stp>
        <stp>44795</stp>
        <stp/>
        <stp/>
        <stp>1</stp>
        <tr r="AF11" s="26"/>
      </tp>
      <tp>
        <v>22.68</v>
        <stp/>
        <stp>*H</stp>
        <stp>KSPI MR0!_12z-GFS</stp>
        <stp>2M Daily Avg Temp</stp>
        <stp>D</stp>
        <stp>44794</stp>
        <stp/>
        <stp/>
        <stp>1</stp>
        <tr r="AA11" s="26"/>
      </tp>
      <tp>
        <v>23.28</v>
        <stp/>
        <stp>*H</stp>
        <stp>KSPI MR0!_12z-GFS</stp>
        <stp>2M Daily Avg Temp</stp>
        <stp>D</stp>
        <stp>44797</stp>
        <stp/>
        <stp/>
        <stp>1</stp>
        <tr r="AP11" s="26"/>
      </tp>
      <tp>
        <v>21.92</v>
        <stp/>
        <stp>*H</stp>
        <stp>KSPI MR0!_12z-GFS</stp>
        <stp>2M Daily Avg Temp</stp>
        <stp>D</stp>
        <stp>44796</stp>
        <stp/>
        <stp/>
        <stp>1</stp>
        <tr r="AK11" s="26"/>
      </tp>
      <tp>
        <v>22.28</v>
        <stp/>
        <stp>*H</stp>
        <stp>KSPI MR0!_12z-GFS</stp>
        <stp>2M Daily Avg Temp</stp>
        <stp>D</stp>
        <stp>44793</stp>
        <stp/>
        <stp/>
        <stp>1</stp>
        <tr r="V11" s="26"/>
      </tp>
      <tp>
        <v>22.66</v>
        <stp/>
        <stp>*H</stp>
        <stp>KSPI MR0!_12z-GFS</stp>
        <stp>2M Daily Avg Temp</stp>
        <stp>D</stp>
        <stp>44792</stp>
        <stp/>
        <stp/>
        <stp>1</stp>
        <tr r="Q11" s="26"/>
      </tp>
      <tp>
        <v>24.87</v>
        <stp/>
        <stp>*H</stp>
        <stp>KSPI MR0!_12z-GFS</stp>
        <stp>2M Daily Avg Temp</stp>
        <stp>D</stp>
        <stp>44799</stp>
        <stp/>
        <stp/>
        <stp>1</stp>
        <tr r="AZ11" s="26"/>
      </tp>
      <tp>
        <v>23.68</v>
        <stp/>
        <stp>*H</stp>
        <stp>KSPI MR0!_12z-GFS</stp>
        <stp>2M Daily Avg Temp</stp>
        <stp>D</stp>
        <stp>44798</stp>
        <stp/>
        <stp/>
        <stp>1</stp>
        <tr r="AU11" s="26"/>
      </tp>
      <tp>
        <v>26.02</v>
        <stp/>
        <stp>*H</stp>
        <stp>KPDK MR0!_12z-GFS</stp>
        <stp>2M Daily Avg Temp</stp>
        <stp>D</stp>
        <stp>44793</stp>
        <stp/>
        <stp/>
        <stp>1</stp>
        <tr r="V15" s="26"/>
      </tp>
      <tp>
        <v>23.39</v>
        <stp/>
        <stp>*H</stp>
        <stp>KPDK MR0!_12z-GFS</stp>
        <stp>2M Daily Avg Temp</stp>
        <stp>D</stp>
        <stp>44792</stp>
        <stp/>
        <stp/>
        <stp>1</stp>
        <tr r="Q15" s="26"/>
      </tp>
      <tp>
        <v>26.1</v>
        <stp/>
        <stp>*H</stp>
        <stp>KPIA MR0!_12z-GFS</stp>
        <stp>2M Daily Avg Temp</stp>
        <stp>D</stp>
        <stp>44798</stp>
        <stp/>
        <stp/>
        <stp>1</stp>
        <tr r="AU12" s="26"/>
      </tp>
      <tp>
        <v>24.36</v>
        <stp/>
        <stp>*H</stp>
        <stp>KPDK MR0!_12z-GFS</stp>
        <stp>2M Daily Avg Temp</stp>
        <stp>D</stp>
        <stp>44795</stp>
        <stp/>
        <stp/>
        <stp>1</stp>
        <tr r="AF15" s="26"/>
      </tp>
      <tp>
        <v>26.26</v>
        <stp/>
        <stp>*H</stp>
        <stp>KPIA MR0!_12z-GFS</stp>
        <stp>2M Daily Avg Temp</stp>
        <stp>D</stp>
        <stp>44799</stp>
        <stp/>
        <stp/>
        <stp>1</stp>
        <tr r="AZ12" s="26"/>
      </tp>
      <tp>
        <v>25.01</v>
        <stp/>
        <stp>*H</stp>
        <stp>KPDK MR0!_12z-GFS</stp>
        <stp>2M Daily Avg Temp</stp>
        <stp>D</stp>
        <stp>44794</stp>
        <stp/>
        <stp/>
        <stp>1</stp>
        <tr r="AA15" s="26"/>
      </tp>
      <tp>
        <v>26.84</v>
        <stp/>
        <stp>*H</stp>
        <stp>KPDK MR0!_12z-GFS</stp>
        <stp>2M Daily Avg Temp</stp>
        <stp>D</stp>
        <stp>44797</stp>
        <stp/>
        <stp/>
        <stp>1</stp>
        <tr r="AP15" s="26"/>
      </tp>
      <tp>
        <v>25.78</v>
        <stp/>
        <stp>*H</stp>
        <stp>KPDK MR0!_12z-GFS</stp>
        <stp>2M Daily Avg Temp</stp>
        <stp>D</stp>
        <stp>44796</stp>
        <stp/>
        <stp/>
        <stp>1</stp>
        <tr r="AK15" s="26"/>
      </tp>
      <tp>
        <v>22.32</v>
        <stp/>
        <stp>*H</stp>
        <stp>KPIA MR0!_12z-GFS</stp>
        <stp>2M Daily Avg Temp</stp>
        <stp>D</stp>
        <stp>44794</stp>
        <stp/>
        <stp/>
        <stp>1</stp>
        <tr r="AA12" s="26"/>
      </tp>
      <tp>
        <v>25.2</v>
        <stp/>
        <stp>*H</stp>
        <stp>KPDK MR0!_12z-GFS</stp>
        <stp>2M Daily Avg Temp</stp>
        <stp>D</stp>
        <stp>44799</stp>
        <stp/>
        <stp/>
        <stp>1</stp>
        <tr r="AZ15" s="26"/>
      </tp>
      <tp>
        <v>22.14</v>
        <stp/>
        <stp>*H</stp>
        <stp>KPIA MR0!_12z-GFS</stp>
        <stp>2M Daily Avg Temp</stp>
        <stp>D</stp>
        <stp>44795</stp>
        <stp/>
        <stp/>
        <stp>1</stp>
        <tr r="AF12" s="26"/>
      </tp>
      <tp>
        <v>27.64</v>
        <stp/>
        <stp>*H</stp>
        <stp>KPDK MR0!_12z-GFS</stp>
        <stp>2M Daily Avg Temp</stp>
        <stp>D</stp>
        <stp>44798</stp>
        <stp/>
        <stp/>
        <stp>1</stp>
        <tr r="AU15" s="26"/>
      </tp>
      <tp>
        <v>23.13</v>
        <stp/>
        <stp>*H</stp>
        <stp>KPIA MR0!_12z-GFS</stp>
        <stp>2M Daily Avg Temp</stp>
        <stp>D</stp>
        <stp>44796</stp>
        <stp/>
        <stp/>
        <stp>1</stp>
        <tr r="AK12" s="26"/>
      </tp>
      <tp>
        <v>25.08</v>
        <stp/>
        <stp>*H</stp>
        <stp>KPIA MR0!_12z-GFS</stp>
        <stp>2M Daily Avg Temp</stp>
        <stp>D</stp>
        <stp>44797</stp>
        <stp/>
        <stp/>
        <stp>1</stp>
        <tr r="AP12" s="26"/>
      </tp>
      <tp>
        <v>24.34</v>
        <stp/>
        <stp>*H</stp>
        <stp>KPIA MR0!_12z-GFS</stp>
        <stp>2M Daily Avg Temp</stp>
        <stp>D</stp>
        <stp>44792</stp>
        <stp/>
        <stp/>
        <stp>1</stp>
        <tr r="Q12" s="26"/>
      </tp>
      <tp>
        <v>22.46</v>
        <stp/>
        <stp>*H</stp>
        <stp>KPIA MR0!_12z-GFS</stp>
        <stp>2M Daily Avg Temp</stp>
        <stp>D</stp>
        <stp>44793</stp>
        <stp/>
        <stp/>
        <stp>1</stp>
        <tr r="V12" s="26"/>
      </tp>
      <tp>
        <v>24.4</v>
        <stp/>
        <stp>*H</stp>
        <stp>KORD MR0!_12z-GFS</stp>
        <stp>2M Daily Avg Temp</stp>
        <stp>D</stp>
        <stp>44797</stp>
        <stp/>
        <stp/>
        <stp>1</stp>
        <tr r="AP10" s="26"/>
      </tp>
      <tp>
        <v>22.25</v>
        <stp/>
        <stp>*H</stp>
        <stp>KORD MR0!_12z-GFS</stp>
        <stp>2M Daily Avg Temp</stp>
        <stp>D</stp>
        <stp>44796</stp>
        <stp/>
        <stp/>
        <stp>1</stp>
        <tr r="AK10" s="26"/>
      </tp>
      <tp>
        <v>21.99</v>
        <stp/>
        <stp>*H</stp>
        <stp>KORD MR0!_12z-GFS</stp>
        <stp>2M Daily Avg Temp</stp>
        <stp>D</stp>
        <stp>44795</stp>
        <stp/>
        <stp/>
        <stp>1</stp>
        <tr r="AF10" s="26"/>
      </tp>
      <tp>
        <v>21.92</v>
        <stp/>
        <stp>*H</stp>
        <stp>KORD MR0!_12z-GFS</stp>
        <stp>2M Daily Avg Temp</stp>
        <stp>D</stp>
        <stp>44794</stp>
        <stp/>
        <stp/>
        <stp>1</stp>
        <tr r="AA10" s="26"/>
      </tp>
      <tp>
        <v>21.86</v>
        <stp/>
        <stp>*H</stp>
        <stp>KORD MR0!_12z-GFS</stp>
        <stp>2M Daily Avg Temp</stp>
        <stp>D</stp>
        <stp>44793</stp>
        <stp/>
        <stp/>
        <stp>1</stp>
        <tr r="V10" s="26"/>
      </tp>
      <tp>
        <v>25.16</v>
        <stp/>
        <stp>*H</stp>
        <stp>KORD MR0!_12z-GFS</stp>
        <stp>2M Daily Avg Temp</stp>
        <stp>D</stp>
        <stp>44792</stp>
        <stp/>
        <stp/>
        <stp>1</stp>
        <tr r="Q10" s="26"/>
      </tp>
      <tp>
        <v>23.72</v>
        <stp/>
        <stp>*H</stp>
        <stp>KORD MR0!_12z-GFS</stp>
        <stp>2M Daily Avg Temp</stp>
        <stp>D</stp>
        <stp>44799</stp>
        <stp/>
        <stp/>
        <stp>1</stp>
        <tr r="AZ10" s="26"/>
      </tp>
      <tp>
        <v>24.52</v>
        <stp/>
        <stp>*H</stp>
        <stp>KORD MR0!_12z-GFS</stp>
        <stp>2M Daily Avg Temp</stp>
        <stp>D</stp>
        <stp>44798</stp>
        <stp/>
        <stp/>
        <stp>1</stp>
        <tr r="AU10" s="26"/>
      </tp>
      <tp>
        <v>31.64</v>
        <stp/>
        <stp>*H</stp>
        <stp>KIAH MR0!_12z-GFS</stp>
        <stp>2M Daily Avg Temp</stp>
        <stp>D</stp>
        <stp>44794</stp>
        <stp/>
        <stp/>
        <stp>1</stp>
        <tr r="AA13" s="26"/>
      </tp>
      <tp>
        <v>27.83</v>
        <stp/>
        <stp>*H</stp>
        <stp>KIAH MR0!_12z-GFS</stp>
        <stp>2M Daily Avg Temp</stp>
        <stp>D</stp>
        <stp>44795</stp>
        <stp/>
        <stp/>
        <stp>1</stp>
        <tr r="AF13" s="26"/>
      </tp>
      <tp>
        <v>25.64</v>
        <stp/>
        <stp>*H</stp>
        <stp>KIAH MR0!_12z-GFS</stp>
        <stp>2M Daily Avg Temp</stp>
        <stp>D</stp>
        <stp>44796</stp>
        <stp/>
        <stp/>
        <stp>1</stp>
        <tr r="AK13" s="26"/>
      </tp>
      <tp>
        <v>27.74</v>
        <stp/>
        <stp>*H</stp>
        <stp>KIAH MR0!_12z-GFS</stp>
        <stp>2M Daily Avg Temp</stp>
        <stp>D</stp>
        <stp>44797</stp>
        <stp/>
        <stp/>
        <stp>1</stp>
        <tr r="AP13" s="26"/>
      </tp>
      <tp>
        <v>28.62</v>
        <stp/>
        <stp>*H</stp>
        <stp>KIAH MR0!_12z-GFS</stp>
        <stp>2M Daily Avg Temp</stp>
        <stp>D</stp>
        <stp>44792</stp>
        <stp/>
        <stp/>
        <stp>1</stp>
        <tr r="Q13" s="26"/>
      </tp>
      <tp>
        <v>31.18</v>
        <stp/>
        <stp>*H</stp>
        <stp>KIAH MR0!_12z-GFS</stp>
        <stp>2M Daily Avg Temp</stp>
        <stp>D</stp>
        <stp>44793</stp>
        <stp/>
        <stp/>
        <stp>1</stp>
        <tr r="V13" s="26"/>
      </tp>
      <tp>
        <v>28.76</v>
        <stp/>
        <stp>*H</stp>
        <stp>KIAH MR0!_12z-GFS</stp>
        <stp>2M Daily Avg Temp</stp>
        <stp>D</stp>
        <stp>44798</stp>
        <stp/>
        <stp/>
        <stp>1</stp>
        <tr r="AU13" s="26"/>
      </tp>
      <tp>
        <v>29.17</v>
        <stp/>
        <stp>*H</stp>
        <stp>KIAH MR0!_12z-GFS</stp>
        <stp>2M Daily Avg Temp</stp>
        <stp>D</stp>
        <stp>44799</stp>
        <stp/>
        <stp/>
        <stp>1</stp>
        <tr r="AZ13" s="26"/>
      </tp>
      <tp>
        <v>28.26</v>
        <stp/>
        <stp>*H</stp>
        <stp>KHOU MR0!_12z-GFS</stp>
        <stp>2M Daily Avg Temp</stp>
        <stp>D</stp>
        <stp>44798</stp>
        <stp/>
        <stp/>
        <stp>1</stp>
        <tr r="AU14" s="26"/>
      </tp>
      <tp>
        <v>28.36</v>
        <stp/>
        <stp>*H</stp>
        <stp>KHOU MR0!_12z-GFS</stp>
        <stp>2M Daily Avg Temp</stp>
        <stp>D</stp>
        <stp>44799</stp>
        <stp/>
        <stp/>
        <stp>1</stp>
        <tr r="AZ14" s="26"/>
      </tp>
      <tp>
        <v>28.21</v>
        <stp/>
        <stp>*H</stp>
        <stp>KHOU MR0!_12z-GFS</stp>
        <stp>2M Daily Avg Temp</stp>
        <stp>D</stp>
        <stp>44792</stp>
        <stp/>
        <stp/>
        <stp>1</stp>
        <tr r="Q14" s="26"/>
      </tp>
      <tp>
        <v>30.17</v>
        <stp/>
        <stp>*H</stp>
        <stp>KHOU MR0!_12z-GFS</stp>
        <stp>2M Daily Avg Temp</stp>
        <stp>D</stp>
        <stp>44793</stp>
        <stp/>
        <stp/>
        <stp>1</stp>
        <tr r="V14" s="26"/>
      </tp>
      <tp>
        <v>25.14</v>
        <stp/>
        <stp>*H</stp>
        <stp>KHOU MR0!_12z-GFS</stp>
        <stp>2M Daily Avg Temp</stp>
        <stp>D</stp>
        <stp>44796</stp>
        <stp/>
        <stp/>
        <stp>1</stp>
        <tr r="AK14" s="26"/>
      </tp>
      <tp>
        <v>27.28</v>
        <stp/>
        <stp>*H</stp>
        <stp>KHOU MR0!_12z-GFS</stp>
        <stp>2M Daily Avg Temp</stp>
        <stp>D</stp>
        <stp>44797</stp>
        <stp/>
        <stp/>
        <stp>1</stp>
        <tr r="AP14" s="26"/>
      </tp>
      <tp>
        <v>30.6</v>
        <stp/>
        <stp>*H</stp>
        <stp>KHOU MR0!_12z-GFS</stp>
        <stp>2M Daily Avg Temp</stp>
        <stp>D</stp>
        <stp>44794</stp>
        <stp/>
        <stp/>
        <stp>1</stp>
        <tr r="AA14" s="26"/>
      </tp>
      <tp>
        <v>29.3</v>
        <stp/>
        <stp>*H</stp>
        <stp>KHOU MR0!_12z-GFS</stp>
        <stp>2M Daily Avg Temp</stp>
        <stp>D</stp>
        <stp>44795</stp>
        <stp/>
        <stp/>
        <stp>1</stp>
        <tr r="AF14" s="26"/>
      </tp>
      <tp>
        <v>0.31</v>
        <stp/>
        <stp>*H</stp>
        <stp>KHOU MR0!_12z-GFS</stp>
        <stp>2M Daily Avg Temp CHNG 2 Forecast Prior</stp>
        <stp>D</stp>
        <stp>44804</stp>
        <stp/>
        <stp/>
        <stp>1</stp>
        <tr r="CA14" s="26"/>
      </tp>
      <tp>
        <v>0.21</v>
        <stp/>
        <stp>*H</stp>
        <stp>KHOU MR0!_12z-GFS</stp>
        <stp>2M Daily Avg Temp CHNG 2 Forecast Prior</stp>
        <stp>D</stp>
        <stp>44805</stp>
        <stp/>
        <stp/>
        <stp>1</stp>
        <tr r="CF14" s="26"/>
      </tp>
      <tp>
        <v>2.08</v>
        <stp/>
        <stp>*H</stp>
        <stp>KHOU MR0!_12z-GFS</stp>
        <stp>2M Daily Avg Temp CHNG 2 Forecast Prior</stp>
        <stp>D</stp>
        <stp>44806</stp>
        <stp/>
        <stp/>
        <stp>1</stp>
        <tr r="CK14" s="26"/>
      </tp>
      <tp t="s">
        <v/>
        <stp/>
        <stp>*H</stp>
        <stp>KHOU MR0!_12z-GFS</stp>
        <stp>2M Daily Avg Temp CHNG 2 Forecast Prior</stp>
        <stp>D</stp>
        <stp>44807</stp>
        <stp/>
        <stp/>
        <stp>1</stp>
        <tr r="CP14" s="26"/>
      </tp>
      <tp>
        <v>0.72</v>
        <stp/>
        <stp>*H</stp>
        <stp>KHOU MR0!_12z-GFS</stp>
        <stp>2M Daily Avg Temp CHNG 2 Forecast Prior</stp>
        <stp>D</stp>
        <stp>44800</stp>
        <stp/>
        <stp/>
        <stp>1</stp>
        <tr r="BG14" s="26"/>
      </tp>
      <tp>
        <v>1.75</v>
        <stp/>
        <stp>*H</stp>
        <stp>KHOU MR0!_12z-GFS</stp>
        <stp>2M Daily Avg Temp CHNG 2 Forecast Prior</stp>
        <stp>D</stp>
        <stp>44801</stp>
        <stp/>
        <stp/>
        <stp>1</stp>
        <tr r="BL14" s="26"/>
      </tp>
      <tp>
        <v>2.12</v>
        <stp/>
        <stp>*H</stp>
        <stp>KHOU MR0!_12z-GFS</stp>
        <stp>2M Daily Avg Temp CHNG 2 Forecast Prior</stp>
        <stp>D</stp>
        <stp>44802</stp>
        <stp/>
        <stp/>
        <stp>1</stp>
        <tr r="BQ14" s="26"/>
      </tp>
      <tp>
        <v>1.1599999999999999</v>
        <stp/>
        <stp>*H</stp>
        <stp>KHOU MR0!_12z-GFS</stp>
        <stp>2M Daily Avg Temp CHNG 2 Forecast Prior</stp>
        <stp>D</stp>
        <stp>44803</stp>
        <stp/>
        <stp/>
        <stp>1</stp>
        <tr r="BV14" s="26"/>
      </tp>
      <tp>
        <v>5.38</v>
        <stp/>
        <stp>*H</stp>
        <stp>CYBW MR0!_12z-GFS</stp>
        <stp>2M Daily Avg Temp official 30yr Anomaly</stp>
        <stp>D</stp>
        <stp>44793</stp>
        <stp/>
        <stp/>
        <stp>1</stp>
        <tr r="Y24" s="26"/>
      </tp>
      <tp>
        <v>5.89</v>
        <stp/>
        <stp>*H</stp>
        <stp>CYBW MR0!_12z-GFS</stp>
        <stp>2M Daily Avg Temp official 30yr Anomaly</stp>
        <stp>D</stp>
        <stp>44792</stp>
        <stp/>
        <stp/>
        <stp>1</stp>
        <tr r="T24" s="26"/>
      </tp>
      <tp>
        <v>3.12</v>
        <stp/>
        <stp>*H</stp>
        <stp>CYBW MR0!_12z-GFS</stp>
        <stp>2M Daily Avg Temp official 30yr Anomaly</stp>
        <stp>D</stp>
        <stp>44797</stp>
        <stp/>
        <stp/>
        <stp>1</stp>
        <tr r="AS24" s="26"/>
      </tp>
      <tp>
        <v>5.1100000000000003</v>
        <stp/>
        <stp>*H</stp>
        <stp>CYBW MR0!_12z-GFS</stp>
        <stp>2M Daily Avg Temp official 30yr Anomaly</stp>
        <stp>D</stp>
        <stp>44796</stp>
        <stp/>
        <stp/>
        <stp>1</stp>
        <tr r="AN24" s="26"/>
      </tp>
      <tp>
        <v>7.2</v>
        <stp/>
        <stp>*H</stp>
        <stp>CYBW MR0!_12z-GFS</stp>
        <stp>2M Daily Avg Temp official 30yr Anomaly</stp>
        <stp>D</stp>
        <stp>44795</stp>
        <stp/>
        <stp/>
        <stp>1</stp>
        <tr r="AI24" s="26"/>
      </tp>
      <tp>
        <v>5.13</v>
        <stp/>
        <stp>*H</stp>
        <stp>CYBW MR0!_12z-GFS</stp>
        <stp>2M Daily Avg Temp official 30yr Anomaly</stp>
        <stp>D</stp>
        <stp>44794</stp>
        <stp/>
        <stp/>
        <stp>1</stp>
        <tr r="AD24" s="26"/>
      </tp>
      <tp>
        <v>8</v>
        <stp/>
        <stp>*H</stp>
        <stp>CYBW MR0!_12z-GFS</stp>
        <stp>2M Daily Avg Temp official 30yr Anomaly</stp>
        <stp>D</stp>
        <stp>44799</stp>
        <stp/>
        <stp/>
        <stp>1</stp>
        <tr r="BC24" s="26"/>
      </tp>
      <tp>
        <v>5.43</v>
        <stp/>
        <stp>*H</stp>
        <stp>CYBW MR0!_12z-GFS</stp>
        <stp>2M Daily Avg Temp official 30yr Anomaly</stp>
        <stp>D</stp>
        <stp>44798</stp>
        <stp/>
        <stp/>
        <stp>1</stp>
        <tr r="AX24" s="26"/>
      </tp>
      <tp>
        <v>1.2</v>
        <stp/>
        <stp>*H</stp>
        <stp>CYBW MR0!_12z-GFS</stp>
        <stp>2M Daily Avg Temp CHNG 2 Forecast Prior</stp>
        <stp>D</stp>
        <stp>44794</stp>
        <stp/>
        <stp/>
        <stp>1</stp>
        <tr r="AC24" s="26"/>
      </tp>
      <tp>
        <v>0.36</v>
        <stp/>
        <stp>*H</stp>
        <stp>CYBW MR0!_12z-GFS</stp>
        <stp>2M Daily Avg Temp CHNG 2 Forecast Prior</stp>
        <stp>D</stp>
        <stp>44795</stp>
        <stp/>
        <stp/>
        <stp>1</stp>
        <tr r="AH24" s="26"/>
      </tp>
      <tp>
        <v>0.62</v>
        <stp/>
        <stp>*H</stp>
        <stp>CYBW MR0!_12z-GFS</stp>
        <stp>2M Daily Avg Temp CHNG 2 Forecast Prior</stp>
        <stp>D</stp>
        <stp>44796</stp>
        <stp/>
        <stp/>
        <stp>1</stp>
        <tr r="AM24" s="26"/>
      </tp>
      <tp>
        <v>-0.8</v>
        <stp/>
        <stp>*H</stp>
        <stp>CYBW MR0!_12z-GFS</stp>
        <stp>2M Daily Avg Temp CHNG 2 Forecast Prior</stp>
        <stp>D</stp>
        <stp>44797</stp>
        <stp/>
        <stp/>
        <stp>1</stp>
        <tr r="AR24" s="26"/>
      </tp>
      <tp>
        <v>0.24</v>
        <stp/>
        <stp>*H</stp>
        <stp>CYBW MR0!_12z-GFS</stp>
        <stp>2M Daily Avg Temp CHNG 2 Forecast Prior</stp>
        <stp>D</stp>
        <stp>44792</stp>
        <stp/>
        <stp/>
        <stp>1</stp>
        <tr r="S24" s="26"/>
      </tp>
      <tp>
        <v>0.27</v>
        <stp/>
        <stp>*H</stp>
        <stp>CYBW MR0!_12z-GFS</stp>
        <stp>2M Daily Avg Temp CHNG 2 Forecast Prior</stp>
        <stp>D</stp>
        <stp>44793</stp>
        <stp/>
        <stp/>
        <stp>1</stp>
        <tr r="X24" s="26"/>
      </tp>
      <tp>
        <v>-0.55000000000000004</v>
        <stp/>
        <stp>*H</stp>
        <stp>CYBW MR0!_12z-GFS</stp>
        <stp>2M Daily Avg Temp CHNG 2 Forecast Prior</stp>
        <stp>D</stp>
        <stp>44798</stp>
        <stp/>
        <stp/>
        <stp>1</stp>
        <tr r="AW24" s="26"/>
      </tp>
      <tp>
        <v>-0.87</v>
        <stp/>
        <stp>*H</stp>
        <stp>CYBW MR0!_12z-GFS</stp>
        <stp>2M Daily Avg Temp CHNG 2 Forecast Prior</stp>
        <stp>D</stp>
        <stp>44799</stp>
        <stp/>
        <stp/>
        <stp>1</stp>
        <tr r="BB24" s="26"/>
      </tp>
      <tp>
        <v>4.8</v>
        <stp/>
        <stp>*H</stp>
        <stp>CYBW MR0!_12z-GFS</stp>
        <stp>2M Daily Avg Temp CHNG 2 Forecast Prior</stp>
        <stp>D</stp>
        <stp>44804</stp>
        <stp/>
        <stp/>
        <stp>1</stp>
        <tr r="CA24" s="26"/>
      </tp>
      <tp>
        <v>7.0000000000000007E-2</v>
        <stp/>
        <stp>*H</stp>
        <stp>CYBW MR0!_12z-GFS</stp>
        <stp>2M Daily Avg Temp CHNG 2 Forecast Prior</stp>
        <stp>D</stp>
        <stp>44805</stp>
        <stp/>
        <stp/>
        <stp>1</stp>
        <tr r="CF24" s="26"/>
      </tp>
      <tp>
        <v>-5.23</v>
        <stp/>
        <stp>*H</stp>
        <stp>CYBW MR0!_12z-GFS</stp>
        <stp>2M Daily Avg Temp CHNG 2 Forecast Prior</stp>
        <stp>D</stp>
        <stp>44806</stp>
        <stp/>
        <stp/>
        <stp>1</stp>
        <tr r="CK24" s="26"/>
      </tp>
      <tp t="s">
        <v/>
        <stp/>
        <stp>*H</stp>
        <stp>CYBW MR0!_12z-GFS</stp>
        <stp>2M Daily Avg Temp CHNG 2 Forecast Prior</stp>
        <stp>D</stp>
        <stp>44807</stp>
        <stp/>
        <stp/>
        <stp>1</stp>
        <tr r="CP24" s="26"/>
      </tp>
      <tp>
        <v>1.4</v>
        <stp/>
        <stp>*H</stp>
        <stp>CYBW MR0!_12z-GFS</stp>
        <stp>2M Daily Avg Temp CHNG 2 Forecast Prior</stp>
        <stp>D</stp>
        <stp>44800</stp>
        <stp/>
        <stp/>
        <stp>1</stp>
        <tr r="BG24" s="26"/>
      </tp>
      <tp>
        <v>6.74</v>
        <stp/>
        <stp>*H</stp>
        <stp>CYBW MR0!_12z-GFS</stp>
        <stp>2M Daily Avg Temp CHNG 2 Forecast Prior</stp>
        <stp>D</stp>
        <stp>44801</stp>
        <stp/>
        <stp/>
        <stp>1</stp>
        <tr r="BL24" s="26"/>
      </tp>
      <tp>
        <v>4.42</v>
        <stp/>
        <stp>*H</stp>
        <stp>CYBW MR0!_12z-GFS</stp>
        <stp>2M Daily Avg Temp CHNG 2 Forecast Prior</stp>
        <stp>D</stp>
        <stp>44802</stp>
        <stp/>
        <stp/>
        <stp>1</stp>
        <tr r="BQ24" s="26"/>
      </tp>
      <tp>
        <v>4.58</v>
        <stp/>
        <stp>*H</stp>
        <stp>CYBW MR0!_12z-GFS</stp>
        <stp>2M Daily Avg Temp CHNG 2 Forecast Prior</stp>
        <stp>D</stp>
        <stp>44803</stp>
        <stp/>
        <stp/>
        <stp>1</stp>
        <tr r="BV24" s="26"/>
      </tp>
      <tp>
        <v>8.8000000000000007</v>
        <stp/>
        <stp>*H</stp>
        <stp>CYBW MR0!_12z-GFS</stp>
        <stp>2M Daily Avg Temp official 30yr Anomaly</stp>
        <stp>D</stp>
        <stp>44803</stp>
        <stp/>
        <stp/>
        <stp>1</stp>
        <tr r="BW24" s="26"/>
      </tp>
      <tp>
        <v>6.44</v>
        <stp/>
        <stp>*H</stp>
        <stp>CYBW MR0!_12z-GFS</stp>
        <stp>2M Daily Avg Temp official 30yr Anomaly</stp>
        <stp>D</stp>
        <stp>44802</stp>
        <stp/>
        <stp/>
        <stp>1</stp>
        <tr r="BR24" s="26"/>
      </tp>
      <tp>
        <v>9.4600000000000009</v>
        <stp/>
        <stp>*H</stp>
        <stp>CYBW MR0!_12z-GFS</stp>
        <stp>2M Daily Avg Temp official 30yr Anomaly</stp>
        <stp>D</stp>
        <stp>44801</stp>
        <stp/>
        <stp/>
        <stp>1</stp>
        <tr r="BM24" s="26"/>
      </tp>
      <tp>
        <v>7.68</v>
        <stp/>
        <stp>*H</stp>
        <stp>CYBW MR0!_12z-GFS</stp>
        <stp>2M Daily Avg Temp official 30yr Anomaly</stp>
        <stp>D</stp>
        <stp>44800</stp>
        <stp/>
        <stp/>
        <stp>1</stp>
        <tr r="BH24" s="26"/>
      </tp>
      <tp>
        <v>1.47</v>
        <stp/>
        <stp>*H</stp>
        <stp>CYBW MR0!_12z-GFS</stp>
        <stp>2M Daily Avg Temp official 30yr Anomaly</stp>
        <stp>D</stp>
        <stp>44807</stp>
        <stp/>
        <stp/>
        <stp>1</stp>
        <tr r="CQ24" s="26"/>
      </tp>
      <tp>
        <v>4.42</v>
        <stp/>
        <stp>*H</stp>
        <stp>CYBW MR0!_12z-GFS</stp>
        <stp>2M Daily Avg Temp official 30yr Anomaly</stp>
        <stp>D</stp>
        <stp>44806</stp>
        <stp/>
        <stp/>
        <stp>1</stp>
        <tr r="CL24" s="26"/>
      </tp>
      <tp>
        <v>6.46</v>
        <stp/>
        <stp>*H</stp>
        <stp>CYBW MR0!_12z-GFS</stp>
        <stp>2M Daily Avg Temp official 30yr Anomaly</stp>
        <stp>D</stp>
        <stp>44805</stp>
        <stp/>
        <stp/>
        <stp>1</stp>
        <tr r="CG24" s="26"/>
      </tp>
      <tp>
        <v>10.35</v>
        <stp/>
        <stp>*H</stp>
        <stp>CYBW MR0!_12z-GFS</stp>
        <stp>2M Daily Avg Temp official 30yr Anomaly</stp>
        <stp>D</stp>
        <stp>44804</stp>
        <stp/>
        <stp/>
        <stp>1</stp>
        <tr r="CB24" s="26"/>
      </tp>
      <tp>
        <v>3.08</v>
        <stp/>
        <stp>*H</stp>
        <stp>KIAH MR0!_12z-GFS</stp>
        <stp>2M Daily Avg Temp official 30yr Anomaly</stp>
        <stp>D</stp>
        <stp>44803</stp>
        <stp/>
        <stp/>
        <stp>1</stp>
        <tr r="BW13" s="26"/>
      </tp>
      <tp>
        <v>3.56</v>
        <stp/>
        <stp>*H</stp>
        <stp>KIAH MR0!_12z-GFS</stp>
        <stp>2M Daily Avg Temp official 30yr Anomaly</stp>
        <stp>D</stp>
        <stp>44802</stp>
        <stp/>
        <stp/>
        <stp>1</stp>
        <tr r="BR13" s="26"/>
      </tp>
      <tp>
        <v>2.4900000000000002</v>
        <stp/>
        <stp>*H</stp>
        <stp>KIAH MR0!_12z-GFS</stp>
        <stp>2M Daily Avg Temp official 30yr Anomaly</stp>
        <stp>D</stp>
        <stp>44801</stp>
        <stp/>
        <stp/>
        <stp>1</stp>
        <tr r="BM13" s="26"/>
      </tp>
      <tp>
        <v>1.32</v>
        <stp/>
        <stp>*H</stp>
        <stp>KIAH MR0!_12z-GFS</stp>
        <stp>2M Daily Avg Temp official 30yr Anomaly</stp>
        <stp>D</stp>
        <stp>44800</stp>
        <stp/>
        <stp/>
        <stp>1</stp>
        <tr r="BH13" s="26"/>
      </tp>
      <tp>
        <v>3.46</v>
        <stp/>
        <stp>*H</stp>
        <stp>KIAH MR0!_12z-GFS</stp>
        <stp>2M Daily Avg Temp official 30yr Anomaly</stp>
        <stp>D</stp>
        <stp>44807</stp>
        <stp/>
        <stp/>
        <stp>1</stp>
        <tr r="CQ13" s="26"/>
      </tp>
      <tp>
        <v>3.24</v>
        <stp/>
        <stp>*H</stp>
        <stp>KIAH MR0!_12z-GFS</stp>
        <stp>2M Daily Avg Temp official 30yr Anomaly</stp>
        <stp>D</stp>
        <stp>44806</stp>
        <stp/>
        <stp/>
        <stp>1</stp>
        <tr r="CL13" s="26"/>
      </tp>
      <tp>
        <v>2.86</v>
        <stp/>
        <stp>*H</stp>
        <stp>KIAH MR0!_12z-GFS</stp>
        <stp>2M Daily Avg Temp official 30yr Anomaly</stp>
        <stp>D</stp>
        <stp>44805</stp>
        <stp/>
        <stp/>
        <stp>1</stp>
        <tr r="CG13" s="26"/>
      </tp>
      <tp>
        <v>3.3</v>
        <stp/>
        <stp>*H</stp>
        <stp>KIAH MR0!_12z-GFS</stp>
        <stp>2M Daily Avg Temp official 30yr Anomaly</stp>
        <stp>D</stp>
        <stp>44804</stp>
        <stp/>
        <stp/>
        <stp>1</stp>
        <tr r="CB13" s="26"/>
      </tp>
      <tp>
        <v>24.18</v>
        <stp/>
        <stp>*H</stp>
        <stp>KSPI MR0!_12z-GFS</stp>
        <stp>2M Daily Avg Temp</stp>
        <stp>D</stp>
        <stp>44805</stp>
        <stp/>
        <stp/>
        <stp>1</stp>
        <tr r="CD11" s="26"/>
      </tp>
      <tp>
        <v>28.22</v>
        <stp/>
        <stp>*H</stp>
        <stp>KSPI MR0!_12z-GFS</stp>
        <stp>2M Daily Avg Temp</stp>
        <stp>D</stp>
        <stp>44804</stp>
        <stp/>
        <stp/>
        <stp>1</stp>
        <tr r="BY11" s="26"/>
      </tp>
      <tp>
        <v>27.26</v>
        <stp/>
        <stp>*H</stp>
        <stp>KSPI MR0!_12z-GFS</stp>
        <stp>2M Daily Avg Temp</stp>
        <stp>D</stp>
        <stp>44807</stp>
        <stp/>
        <stp/>
        <stp>1</stp>
        <tr r="CN11" s="26"/>
      </tp>
      <tp>
        <v>23.81</v>
        <stp/>
        <stp>*H</stp>
        <stp>KSPI MR0!_12z-GFS</stp>
        <stp>2M Daily Avg Temp</stp>
        <stp>D</stp>
        <stp>44806</stp>
        <stp/>
        <stp/>
        <stp>1</stp>
        <tr r="CI11" s="26"/>
      </tp>
      <tp>
        <v>27.01</v>
        <stp/>
        <stp>*H</stp>
        <stp>KSPI MR0!_12z-GFS</stp>
        <stp>2M Daily Avg Temp</stp>
        <stp>D</stp>
        <stp>44801</stp>
        <stp/>
        <stp/>
        <stp>1</stp>
        <tr r="BJ11" s="26"/>
      </tp>
      <tp>
        <v>26.52</v>
        <stp/>
        <stp>*H</stp>
        <stp>KSPI MR0!_12z-GFS</stp>
        <stp>2M Daily Avg Temp</stp>
        <stp>D</stp>
        <stp>44800</stp>
        <stp/>
        <stp/>
        <stp>1</stp>
        <tr r="BE11" s="26"/>
      </tp>
      <tp>
        <v>31.2</v>
        <stp/>
        <stp>*H</stp>
        <stp>KSPI MR0!_12z-GFS</stp>
        <stp>2M Daily Avg Temp</stp>
        <stp>D</stp>
        <stp>44803</stp>
        <stp/>
        <stp/>
        <stp>1</stp>
        <tr r="BT11" s="26"/>
      </tp>
      <tp>
        <v>29.13</v>
        <stp/>
        <stp>*H</stp>
        <stp>KSPI MR0!_12z-GFS</stp>
        <stp>2M Daily Avg Temp</stp>
        <stp>D</stp>
        <stp>44802</stp>
        <stp/>
        <stp/>
        <stp>1</stp>
        <tr r="BO11" s="26"/>
      </tp>
      <tp>
        <v>25.21</v>
        <stp/>
        <stp>*H</stp>
        <stp>KPDK MR0!_12z-GFS</stp>
        <stp>2M Daily Avg Temp</stp>
        <stp>D</stp>
        <stp>44801</stp>
        <stp/>
        <stp/>
        <stp>1</stp>
        <tr r="BJ15" s="26"/>
      </tp>
      <tp>
        <v>25.78</v>
        <stp/>
        <stp>*H</stp>
        <stp>KPDK MR0!_12z-GFS</stp>
        <stp>2M Daily Avg Temp</stp>
        <stp>D</stp>
        <stp>44800</stp>
        <stp/>
        <stp/>
        <stp>1</stp>
        <tr r="BE15" s="26"/>
      </tp>
      <tp>
        <v>25.87</v>
        <stp/>
        <stp>*H</stp>
        <stp>KPDK MR0!_12z-GFS</stp>
        <stp>2M Daily Avg Temp</stp>
        <stp>D</stp>
        <stp>44803</stp>
        <stp/>
        <stp/>
        <stp>1</stp>
        <tr r="BT15" s="26"/>
      </tp>
      <tp>
        <v>22.5</v>
        <stp/>
        <stp>*H</stp>
        <stp>KPDK MR0!_12z-GFS</stp>
        <stp>2M Daily Avg Temp</stp>
        <stp>D</stp>
        <stp>44802</stp>
        <stp/>
        <stp/>
        <stp>1</stp>
        <tr r="BO15" s="26"/>
      </tp>
      <tp>
        <v>29.96</v>
        <stp/>
        <stp>*H</stp>
        <stp>KPDK MR0!_12z-GFS</stp>
        <stp>2M Daily Avg Temp</stp>
        <stp>D</stp>
        <stp>44805</stp>
        <stp/>
        <stp/>
        <stp>1</stp>
        <tr r="CD15" s="26"/>
      </tp>
      <tp>
        <v>29.2</v>
        <stp/>
        <stp>*H</stp>
        <stp>KPDK MR0!_12z-GFS</stp>
        <stp>2M Daily Avg Temp</stp>
        <stp>D</stp>
        <stp>44804</stp>
        <stp/>
        <stp/>
        <stp>1</stp>
        <tr r="BY15" s="26"/>
      </tp>
      <tp>
        <v>24.97</v>
        <stp/>
        <stp>*H</stp>
        <stp>KPDK MR0!_12z-GFS</stp>
        <stp>2M Daily Avg Temp</stp>
        <stp>D</stp>
        <stp>44807</stp>
        <stp/>
        <stp/>
        <stp>1</stp>
        <tr r="CN15" s="26"/>
      </tp>
      <tp>
        <v>26.08</v>
        <stp/>
        <stp>*H</stp>
        <stp>KPDK MR0!_12z-GFS</stp>
        <stp>2M Daily Avg Temp</stp>
        <stp>D</stp>
        <stp>44806</stp>
        <stp/>
        <stp/>
        <stp>1</stp>
        <tr r="CI15" s="26"/>
      </tp>
      <tp>
        <v>25.52</v>
        <stp/>
        <stp>*H</stp>
        <stp>KPIA MR0!_12z-GFS</stp>
        <stp>2M Daily Avg Temp</stp>
        <stp>D</stp>
        <stp>44804</stp>
        <stp/>
        <stp/>
        <stp>1</stp>
        <tr r="BY12" s="26"/>
      </tp>
      <tp>
        <v>24.25</v>
        <stp/>
        <stp>*H</stp>
        <stp>KPIA MR0!_12z-GFS</stp>
        <stp>2M Daily Avg Temp</stp>
        <stp>D</stp>
        <stp>44805</stp>
        <stp/>
        <stp/>
        <stp>1</stp>
        <tr r="CD12" s="26"/>
      </tp>
      <tp>
        <v>25.89</v>
        <stp/>
        <stp>*H</stp>
        <stp>KPIA MR0!_12z-GFS</stp>
        <stp>2M Daily Avg Temp</stp>
        <stp>D</stp>
        <stp>44806</stp>
        <stp/>
        <stp/>
        <stp>1</stp>
        <tr r="CI12" s="26"/>
      </tp>
      <tp>
        <v>28.77</v>
        <stp/>
        <stp>*H</stp>
        <stp>KPIA MR0!_12z-GFS</stp>
        <stp>2M Daily Avg Temp</stp>
        <stp>D</stp>
        <stp>44807</stp>
        <stp/>
        <stp/>
        <stp>1</stp>
        <tr r="CN12" s="26"/>
      </tp>
      <tp>
        <v>27.58</v>
        <stp/>
        <stp>*H</stp>
        <stp>KPIA MR0!_12z-GFS</stp>
        <stp>2M Daily Avg Temp</stp>
        <stp>D</stp>
        <stp>44800</stp>
        <stp/>
        <stp/>
        <stp>1</stp>
        <tr r="BE12" s="26"/>
      </tp>
      <tp>
        <v>29.57</v>
        <stp/>
        <stp>*H</stp>
        <stp>KPIA MR0!_12z-GFS</stp>
        <stp>2M Daily Avg Temp</stp>
        <stp>D</stp>
        <stp>44801</stp>
        <stp/>
        <stp/>
        <stp>1</stp>
        <tr r="BJ12" s="26"/>
      </tp>
      <tp>
        <v>30.25</v>
        <stp/>
        <stp>*H</stp>
        <stp>KPIA MR0!_12z-GFS</stp>
        <stp>2M Daily Avg Temp</stp>
        <stp>D</stp>
        <stp>44802</stp>
        <stp/>
        <stp/>
        <stp>1</stp>
        <tr r="BO12" s="26"/>
      </tp>
      <tp>
        <v>29.74</v>
        <stp/>
        <stp>*H</stp>
        <stp>KPIA MR0!_12z-GFS</stp>
        <stp>2M Daily Avg Temp</stp>
        <stp>D</stp>
        <stp>44803</stp>
        <stp/>
        <stp/>
        <stp>1</stp>
        <tr r="BT12" s="26"/>
      </tp>
      <tp>
        <v>28.17</v>
        <stp/>
        <stp>*H</stp>
        <stp>KORD MR0!_12z-GFS</stp>
        <stp>2M Daily Avg Temp</stp>
        <stp>D</stp>
        <stp>44807</stp>
        <stp/>
        <stp/>
        <stp>1</stp>
        <tr r="CN10" s="26"/>
      </tp>
      <tp>
        <v>25.62</v>
        <stp/>
        <stp>*H</stp>
        <stp>KORD MR0!_12z-GFS</stp>
        <stp>2M Daily Avg Temp</stp>
        <stp>D</stp>
        <stp>44806</stp>
        <stp/>
        <stp/>
        <stp>1</stp>
        <tr r="CI10" s="26"/>
      </tp>
      <tp>
        <v>23.33</v>
        <stp/>
        <stp>*H</stp>
        <stp>KORD MR0!_12z-GFS</stp>
        <stp>2M Daily Avg Temp</stp>
        <stp>D</stp>
        <stp>44805</stp>
        <stp/>
        <stp/>
        <stp>1</stp>
        <tr r="CD10" s="26"/>
      </tp>
      <tp>
        <v>23.04</v>
        <stp/>
        <stp>*H</stp>
        <stp>KORD MR0!_12z-GFS</stp>
        <stp>2M Daily Avg Temp</stp>
        <stp>D</stp>
        <stp>44804</stp>
        <stp/>
        <stp/>
        <stp>1</stp>
        <tr r="BY10" s="26"/>
      </tp>
      <tp>
        <v>27.5</v>
        <stp/>
        <stp>*H</stp>
        <stp>KORD MR0!_12z-GFS</stp>
        <stp>2M Daily Avg Temp</stp>
        <stp>D</stp>
        <stp>44803</stp>
        <stp/>
        <stp/>
        <stp>1</stp>
        <tr r="BT10" s="26"/>
      </tp>
      <tp>
        <v>27.75</v>
        <stp/>
        <stp>*H</stp>
        <stp>KORD MR0!_12z-GFS</stp>
        <stp>2M Daily Avg Temp</stp>
        <stp>D</stp>
        <stp>44802</stp>
        <stp/>
        <stp/>
        <stp>1</stp>
        <tr r="BO10" s="26"/>
      </tp>
      <tp>
        <v>26.74</v>
        <stp/>
        <stp>*H</stp>
        <stp>KORD MR0!_12z-GFS</stp>
        <stp>2M Daily Avg Temp</stp>
        <stp>D</stp>
        <stp>44801</stp>
        <stp/>
        <stp/>
        <stp>1</stp>
        <tr r="BJ10" s="26"/>
      </tp>
      <tp>
        <v>24.76</v>
        <stp/>
        <stp>*H</stp>
        <stp>KORD MR0!_12z-GFS</stp>
        <stp>2M Daily Avg Temp</stp>
        <stp>D</stp>
        <stp>44800</stp>
        <stp/>
        <stp/>
        <stp>1</stp>
        <tr r="BE10" s="26"/>
      </tp>
      <tp>
        <v>30.92</v>
        <stp/>
        <stp>*H</stp>
        <stp>KHOU MR0!_12z-GFS</stp>
        <stp>2M Daily Avg Temp</stp>
        <stp>D</stp>
        <stp>44802</stp>
        <stp/>
        <stp/>
        <stp>1</stp>
        <tr r="BO14" s="26"/>
      </tp>
      <tp>
        <v>30.66</v>
        <stp/>
        <stp>*H</stp>
        <stp>KHOU MR0!_12z-GFS</stp>
        <stp>2M Daily Avg Temp</stp>
        <stp>D</stp>
        <stp>44803</stp>
        <stp/>
        <stp/>
        <stp>1</stp>
        <tr r="BT14" s="26"/>
      </tp>
      <tp>
        <v>28.9</v>
        <stp/>
        <stp>*H</stp>
        <stp>KHOU MR0!_12z-GFS</stp>
        <stp>2M Daily Avg Temp</stp>
        <stp>D</stp>
        <stp>44800</stp>
        <stp/>
        <stp/>
        <stp>1</stp>
        <tr r="BE14" s="26"/>
      </tp>
      <tp>
        <v>29.65</v>
        <stp/>
        <stp>*H</stp>
        <stp>KHOU MR0!_12z-GFS</stp>
        <stp>2M Daily Avg Temp</stp>
        <stp>D</stp>
        <stp>44801</stp>
        <stp/>
        <stp/>
        <stp>1</stp>
        <tr r="BJ14" s="26"/>
      </tp>
      <tp>
        <v>29.7</v>
        <stp/>
        <stp>*H</stp>
        <stp>KHOU MR0!_12z-GFS</stp>
        <stp>2M Daily Avg Temp</stp>
        <stp>D</stp>
        <stp>44806</stp>
        <stp/>
        <stp/>
        <stp>1</stp>
        <tr r="CI14" s="26"/>
      </tp>
      <tp>
        <v>30.09</v>
        <stp/>
        <stp>*H</stp>
        <stp>KHOU MR0!_12z-GFS</stp>
        <stp>2M Daily Avg Temp</stp>
        <stp>D</stp>
        <stp>44807</stp>
        <stp/>
        <stp/>
        <stp>1</stp>
        <tr r="CN14" s="26"/>
      </tp>
      <tp>
        <v>30.84</v>
        <stp/>
        <stp>*H</stp>
        <stp>KHOU MR0!_12z-GFS</stp>
        <stp>2M Daily Avg Temp</stp>
        <stp>D</stp>
        <stp>44804</stp>
        <stp/>
        <stp/>
        <stp>1</stp>
        <tr r="BY14" s="26"/>
      </tp>
      <tp>
        <v>29.49</v>
        <stp/>
        <stp>*H</stp>
        <stp>KHOU MR0!_12z-GFS</stp>
        <stp>2M Daily Avg Temp</stp>
        <stp>D</stp>
        <stp>44805</stp>
        <stp/>
        <stp/>
        <stp>1</stp>
        <tr r="CD14" s="26"/>
      </tp>
      <tp>
        <v>31.62</v>
        <stp/>
        <stp>*H</stp>
        <stp>KIAH MR0!_12z-GFS</stp>
        <stp>2M Daily Avg Temp</stp>
        <stp>D</stp>
        <stp>44804</stp>
        <stp/>
        <stp/>
        <stp>1</stp>
        <tr r="BY13" s="26"/>
      </tp>
      <tp>
        <v>31.18</v>
        <stp/>
        <stp>*H</stp>
        <stp>KIAH MR0!_12z-GFS</stp>
        <stp>2M Daily Avg Temp</stp>
        <stp>D</stp>
        <stp>44805</stp>
        <stp/>
        <stp/>
        <stp>1</stp>
        <tr r="CD13" s="26"/>
      </tp>
      <tp>
        <v>31.02</v>
        <stp/>
        <stp>*H</stp>
        <stp>KIAH MR0!_12z-GFS</stp>
        <stp>2M Daily Avg Temp</stp>
        <stp>D</stp>
        <stp>44806</stp>
        <stp/>
        <stp/>
        <stp>1</stp>
        <tr r="CI13" s="26"/>
      </tp>
      <tp>
        <v>31.24</v>
        <stp/>
        <stp>*H</stp>
        <stp>KIAH MR0!_12z-GFS</stp>
        <stp>2M Daily Avg Temp</stp>
        <stp>D</stp>
        <stp>44807</stp>
        <stp/>
        <stp/>
        <stp>1</stp>
        <tr r="CN13" s="26"/>
      </tp>
      <tp>
        <v>29.66</v>
        <stp/>
        <stp>*H</stp>
        <stp>KIAH MR0!_12z-GFS</stp>
        <stp>2M Daily Avg Temp</stp>
        <stp>D</stp>
        <stp>44800</stp>
        <stp/>
        <stp/>
        <stp>1</stp>
        <tr r="BE13" s="26"/>
      </tp>
      <tp>
        <v>30.82</v>
        <stp/>
        <stp>*H</stp>
        <stp>KIAH MR0!_12z-GFS</stp>
        <stp>2M Daily Avg Temp</stp>
        <stp>D</stp>
        <stp>44801</stp>
        <stp/>
        <stp/>
        <stp>1</stp>
        <tr r="BJ13" s="26"/>
      </tp>
      <tp>
        <v>31.9</v>
        <stp/>
        <stp>*H</stp>
        <stp>KIAH MR0!_12z-GFS</stp>
        <stp>2M Daily Avg Temp</stp>
        <stp>D</stp>
        <stp>44802</stp>
        <stp/>
        <stp/>
        <stp>1</stp>
        <tr r="BO13" s="26"/>
      </tp>
      <tp>
        <v>31.41</v>
        <stp/>
        <stp>*H</stp>
        <stp>KIAH MR0!_12z-GFS</stp>
        <stp>2M Daily Avg Temp</stp>
        <stp>D</stp>
        <stp>44803</stp>
        <stp/>
        <stp/>
        <stp>1</stp>
        <tr r="BT13" s="26"/>
      </tp>
      <tp>
        <v>1.44</v>
        <stp/>
        <stp>*H</stp>
        <stp>KHOU MR0!_12z-GFS</stp>
        <stp>2M Daily Avg Temp CHNG 2 Forecast Prior</stp>
        <stp>D</stp>
        <stp>44798</stp>
        <stp/>
        <stp/>
        <stp>1</stp>
        <tr r="AW14" s="26"/>
      </tp>
      <tp>
        <v>1.54</v>
        <stp/>
        <stp>*H</stp>
        <stp>KHOU MR0!_12z-GFS</stp>
        <stp>2M Daily Avg Temp CHNG 2 Forecast Prior</stp>
        <stp>D</stp>
        <stp>44799</stp>
        <stp/>
        <stp/>
        <stp>1</stp>
        <tr r="BB14" s="26"/>
      </tp>
      <tp>
        <v>0.04</v>
        <stp/>
        <stp>*H</stp>
        <stp>KHOU MR0!_12z-GFS</stp>
        <stp>2M Daily Avg Temp CHNG 2 Forecast Prior</stp>
        <stp>D</stp>
        <stp>44794</stp>
        <stp/>
        <stp/>
        <stp>1</stp>
        <tr r="AC14" s="26"/>
      </tp>
      <tp>
        <v>-0.46</v>
        <stp/>
        <stp>*H</stp>
        <stp>KHOU MR0!_12z-GFS</stp>
        <stp>2M Daily Avg Temp CHNG 2 Forecast Prior</stp>
        <stp>D</stp>
        <stp>44795</stp>
        <stp/>
        <stp/>
        <stp>1</stp>
        <tr r="AH14" s="26"/>
      </tp>
      <tp>
        <v>-0.06</v>
        <stp/>
        <stp>*H</stp>
        <stp>KHOU MR0!_12z-GFS</stp>
        <stp>2M Daily Avg Temp CHNG 2 Forecast Prior</stp>
        <stp>D</stp>
        <stp>44796</stp>
        <stp/>
        <stp/>
        <stp>1</stp>
        <tr r="AM14" s="26"/>
      </tp>
      <tp>
        <v>2.68</v>
        <stp/>
        <stp>*H</stp>
        <stp>KHOU MR0!_12z-GFS</stp>
        <stp>2M Daily Avg Temp CHNG 2 Forecast Prior</stp>
        <stp>D</stp>
        <stp>44797</stp>
        <stp/>
        <stp/>
        <stp>1</stp>
        <tr r="AR14" s="26"/>
      </tp>
      <tp>
        <v>1.69</v>
        <stp/>
        <stp>*H</stp>
        <stp>KHOU MR0!_12z-GFS</stp>
        <stp>2M Daily Avg Temp CHNG 2 Forecast Prior</stp>
        <stp>D</stp>
        <stp>44792</stp>
        <stp/>
        <stp/>
        <stp>1</stp>
        <tr r="S14" s="26"/>
      </tp>
      <tp>
        <v>-0.17</v>
        <stp/>
        <stp>*H</stp>
        <stp>KHOU MR0!_12z-GFS</stp>
        <stp>2M Daily Avg Temp CHNG 2 Forecast Prior</stp>
        <stp>D</stp>
        <stp>44793</stp>
        <stp/>
        <stp/>
        <stp>1</stp>
        <tr r="X14" s="26"/>
      </tp>
      <tp>
        <v>0.03</v>
        <stp/>
        <stp>*H</stp>
        <stp>KHOU MR0!_12z-GFS</stp>
        <stp>2M Daily Avg Temp official 30yr Anomaly</stp>
        <stp>D</stp>
        <stp>44799</stp>
        <stp/>
        <stp/>
        <stp>1</stp>
        <tr r="BC14" s="26"/>
      </tp>
      <tp>
        <v>-0.08</v>
        <stp/>
        <stp>*H</stp>
        <stp>KHOU MR0!_12z-GFS</stp>
        <stp>2M Daily Avg Temp official 30yr Anomaly</stp>
        <stp>D</stp>
        <stp>44798</stp>
        <stp/>
        <stp/>
        <stp>1</stp>
        <tr r="AX14" s="26"/>
      </tp>
      <tp>
        <v>1.28</v>
        <stp/>
        <stp>*H</stp>
        <stp>KHOU MR0!_12z-GFS</stp>
        <stp>2M Daily Avg Temp official 30yr Anomaly</stp>
        <stp>D</stp>
        <stp>44793</stp>
        <stp/>
        <stp/>
        <stp>1</stp>
        <tr r="Y14" s="26"/>
      </tp>
      <tp>
        <v>-0.68</v>
        <stp/>
        <stp>*H</stp>
        <stp>KHOU MR0!_12z-GFS</stp>
        <stp>2M Daily Avg Temp official 30yr Anomaly</stp>
        <stp>D</stp>
        <stp>44792</stp>
        <stp/>
        <stp/>
        <stp>1</stp>
        <tr r="T14" s="26"/>
      </tp>
      <tp>
        <v>-1.04</v>
        <stp/>
        <stp>*H</stp>
        <stp>KHOU MR0!_12z-GFS</stp>
        <stp>2M Daily Avg Temp official 30yr Anomaly</stp>
        <stp>D</stp>
        <stp>44797</stp>
        <stp/>
        <stp/>
        <stp>1</stp>
        <tr r="AS14" s="26"/>
      </tp>
      <tp>
        <v>-3.74</v>
        <stp/>
        <stp>*H</stp>
        <stp>KHOU MR0!_12z-GFS</stp>
        <stp>2M Daily Avg Temp official 30yr Anomaly</stp>
        <stp>D</stp>
        <stp>44796</stp>
        <stp/>
        <stp/>
        <stp>1</stp>
        <tr r="AN14" s="26"/>
      </tp>
      <tp>
        <v>0.41</v>
        <stp/>
        <stp>*H</stp>
        <stp>KHOU MR0!_12z-GFS</stp>
        <stp>2M Daily Avg Temp official 30yr Anomaly</stp>
        <stp>D</stp>
        <stp>44795</stp>
        <stp/>
        <stp/>
        <stp>1</stp>
        <tr r="AI14" s="26"/>
      </tp>
      <tp>
        <v>1.71</v>
        <stp/>
        <stp>*H</stp>
        <stp>KHOU MR0!_12z-GFS</stp>
        <stp>2M Daily Avg Temp official 30yr Anomaly</stp>
        <stp>D</stp>
        <stp>44794</stp>
        <stp/>
        <stp/>
        <stp>1</stp>
        <tr r="AD14" s="26"/>
      </tp>
      <tp>
        <v>-0.14000000000000001</v>
        <stp/>
        <stp>*H</stp>
        <stp>KIAH MR0!_12z-GFS</stp>
        <stp>2M Daily Avg Temp CHNG 2 Forecast Prior</stp>
        <stp>D</stp>
        <stp>44804</stp>
        <stp/>
        <stp/>
        <stp>1</stp>
        <tr r="CA13" s="26"/>
      </tp>
      <tp>
        <v>1.3</v>
        <stp/>
        <stp>*H</stp>
        <stp>KIAH MR0!_12z-GFS</stp>
        <stp>2M Daily Avg Temp CHNG 2 Forecast Prior</stp>
        <stp>D</stp>
        <stp>44805</stp>
        <stp/>
        <stp/>
        <stp>1</stp>
        <tr r="CF13" s="26"/>
      </tp>
      <tp>
        <v>2.42</v>
        <stp/>
        <stp>*H</stp>
        <stp>KIAH MR0!_12z-GFS</stp>
        <stp>2M Daily Avg Temp CHNG 2 Forecast Prior</stp>
        <stp>D</stp>
        <stp>44806</stp>
        <stp/>
        <stp/>
        <stp>1</stp>
        <tr r="CK13" s="26"/>
      </tp>
      <tp t="s">
        <v/>
        <stp/>
        <stp>*H</stp>
        <stp>KIAH MR0!_12z-GFS</stp>
        <stp>2M Daily Avg Temp CHNG 2 Forecast Prior</stp>
        <stp>D</stp>
        <stp>44807</stp>
        <stp/>
        <stp/>
        <stp>1</stp>
        <tr r="CP13" s="26"/>
      </tp>
      <tp>
        <v>0.86</v>
        <stp/>
        <stp>*H</stp>
        <stp>KIAH MR0!_12z-GFS</stp>
        <stp>2M Daily Avg Temp CHNG 2 Forecast Prior</stp>
        <stp>D</stp>
        <stp>44800</stp>
        <stp/>
        <stp/>
        <stp>1</stp>
        <tr r="BG13" s="26"/>
      </tp>
      <tp>
        <v>1.78</v>
        <stp/>
        <stp>*H</stp>
        <stp>KIAH MR0!_12z-GFS</stp>
        <stp>2M Daily Avg Temp CHNG 2 Forecast Prior</stp>
        <stp>D</stp>
        <stp>44801</stp>
        <stp/>
        <stp/>
        <stp>1</stp>
        <tr r="BL13" s="26"/>
      </tp>
      <tp>
        <v>2.68</v>
        <stp/>
        <stp>*H</stp>
        <stp>KIAH MR0!_12z-GFS</stp>
        <stp>2M Daily Avg Temp CHNG 2 Forecast Prior</stp>
        <stp>D</stp>
        <stp>44802</stp>
        <stp/>
        <stp/>
        <stp>1</stp>
        <tr r="BQ13" s="26"/>
      </tp>
      <tp>
        <v>0.95</v>
        <stp/>
        <stp>*H</stp>
        <stp>KIAH MR0!_12z-GFS</stp>
        <stp>2M Daily Avg Temp CHNG 2 Forecast Prior</stp>
        <stp>D</stp>
        <stp>44803</stp>
        <stp/>
        <stp/>
        <stp>1</stp>
        <tr r="BV13" s="26"/>
      </tp>
      <tp>
        <v>-0.92</v>
        <stp/>
        <stp>*H</stp>
        <stp>KPIA MR0!_12z-GFS</stp>
        <stp>2M Daily Avg Temp CHNG 2 Forecast Prior</stp>
        <stp>D</stp>
        <stp>44798</stp>
        <stp/>
        <stp/>
        <stp>1</stp>
        <tr r="AW12" s="26"/>
      </tp>
      <tp>
        <v>-2.02</v>
        <stp/>
        <stp>*H</stp>
        <stp>KPIA MR0!_12z-GFS</stp>
        <stp>2M Daily Avg Temp CHNG 2 Forecast Prior</stp>
        <stp>D</stp>
        <stp>44799</stp>
        <stp/>
        <stp/>
        <stp>1</stp>
        <tr r="BB12" s="26"/>
      </tp>
      <tp>
        <v>-0.56000000000000005</v>
        <stp/>
        <stp>*H</stp>
        <stp>KPIA MR0!_12z-GFS</stp>
        <stp>2M Daily Avg Temp CHNG 2 Forecast Prior</stp>
        <stp>D</stp>
        <stp>44794</stp>
        <stp/>
        <stp/>
        <stp>1</stp>
        <tr r="AC12" s="26"/>
      </tp>
      <tp>
        <v>-0.76</v>
        <stp/>
        <stp>*H</stp>
        <stp>KPIA MR0!_12z-GFS</stp>
        <stp>2M Daily Avg Temp CHNG 2 Forecast Prior</stp>
        <stp>D</stp>
        <stp>44795</stp>
        <stp/>
        <stp/>
        <stp>1</stp>
        <tr r="AH12" s="26"/>
      </tp>
      <tp>
        <v>-0.25</v>
        <stp/>
        <stp>*H</stp>
        <stp>KPIA MR0!_12z-GFS</stp>
        <stp>2M Daily Avg Temp CHNG 2 Forecast Prior</stp>
        <stp>D</stp>
        <stp>44796</stp>
        <stp/>
        <stp/>
        <stp>1</stp>
        <tr r="AM12" s="26"/>
      </tp>
      <tp>
        <v>-0.4</v>
        <stp/>
        <stp>*H</stp>
        <stp>KPIA MR0!_12z-GFS</stp>
        <stp>2M Daily Avg Temp CHNG 2 Forecast Prior</stp>
        <stp>D</stp>
        <stp>44797</stp>
        <stp/>
        <stp/>
        <stp>1</stp>
        <tr r="AR12" s="26"/>
      </tp>
      <tp>
        <v>0.42</v>
        <stp/>
        <stp>*H</stp>
        <stp>KPIA MR0!_12z-GFS</stp>
        <stp>2M Daily Avg Temp CHNG 2 Forecast Prior</stp>
        <stp>D</stp>
        <stp>44792</stp>
        <stp/>
        <stp/>
        <stp>1</stp>
        <tr r="S12" s="26"/>
      </tp>
      <tp>
        <v>0.26</v>
        <stp/>
        <stp>*H</stp>
        <stp>KPIA MR0!_12z-GFS</stp>
        <stp>2M Daily Avg Temp CHNG 2 Forecast Prior</stp>
        <stp>D</stp>
        <stp>44793</stp>
        <stp/>
        <stp/>
        <stp>1</stp>
        <tr r="X12" s="26"/>
      </tp>
      <tp>
        <v>4.04</v>
        <stp/>
        <stp>*H</stp>
        <stp>KPIA MR0!_12z-GFS</stp>
        <stp>2M Daily Avg Temp official 30yr Anomaly</stp>
        <stp>D</stp>
        <stp>44799</stp>
        <stp/>
        <stp/>
        <stp>1</stp>
        <tr r="BC12" s="26"/>
      </tp>
      <tp>
        <v>3.88</v>
        <stp/>
        <stp>*H</stp>
        <stp>KPIA MR0!_12z-GFS</stp>
        <stp>2M Daily Avg Temp official 30yr Anomaly</stp>
        <stp>D</stp>
        <stp>44798</stp>
        <stp/>
        <stp/>
        <stp>1</stp>
        <tr r="AX12" s="26"/>
      </tp>
      <tp>
        <v>-0.32</v>
        <stp/>
        <stp>*H</stp>
        <stp>KPIA MR0!_12z-GFS</stp>
        <stp>2M Daily Avg Temp official 30yr Anomaly</stp>
        <stp>D</stp>
        <stp>44793</stp>
        <stp/>
        <stp/>
        <stp>1</stp>
        <tr r="Y12" s="26"/>
      </tp>
      <tp>
        <v>1.56</v>
        <stp/>
        <stp>*H</stp>
        <stp>KPIA MR0!_12z-GFS</stp>
        <stp>2M Daily Avg Temp official 30yr Anomaly</stp>
        <stp>D</stp>
        <stp>44792</stp>
        <stp/>
        <stp/>
        <stp>1</stp>
        <tr r="T12" s="26"/>
      </tp>
      <tp>
        <v>2.2999999999999998</v>
        <stp/>
        <stp>*H</stp>
        <stp>KPIA MR0!_12z-GFS</stp>
        <stp>2M Daily Avg Temp official 30yr Anomaly</stp>
        <stp>D</stp>
        <stp>44797</stp>
        <stp/>
        <stp/>
        <stp>1</stp>
        <tr r="AS12" s="26"/>
      </tp>
      <tp>
        <v>0.35</v>
        <stp/>
        <stp>*H</stp>
        <stp>KPIA MR0!_12z-GFS</stp>
        <stp>2M Daily Avg Temp official 30yr Anomaly</stp>
        <stp>D</stp>
        <stp>44796</stp>
        <stp/>
        <stp/>
        <stp>1</stp>
        <tr r="AN12" s="26"/>
      </tp>
      <tp>
        <v>-0.64</v>
        <stp/>
        <stp>*H</stp>
        <stp>KPIA MR0!_12z-GFS</stp>
        <stp>2M Daily Avg Temp official 30yr Anomaly</stp>
        <stp>D</stp>
        <stp>44795</stp>
        <stp/>
        <stp/>
        <stp>1</stp>
        <tr r="AI12" s="26"/>
      </tp>
      <tp>
        <v>-0.46</v>
        <stp/>
        <stp>*H</stp>
        <stp>KPIA MR0!_12z-GFS</stp>
        <stp>2M Daily Avg Temp official 30yr Anomaly</stp>
        <stp>D</stp>
        <stp>44794</stp>
        <stp/>
        <stp/>
        <stp>1</stp>
        <tr r="AD12" s="26"/>
      </tp>
      <tp>
        <v>21.02</v>
        <stp/>
        <stp>*H</stp>
        <stp>CYYC MR0!_12z-GFS</stp>
        <stp>2M Daily Avg Temp</stp>
        <stp>D</stp>
        <stp>44798</stp>
        <stp/>
        <stp/>
        <stp>1</stp>
        <tr r="AU23" s="26"/>
      </tp>
      <tp>
        <v>22.76</v>
        <stp/>
        <stp>*H</stp>
        <stp>CYYC MR0!_12z-GFS</stp>
        <stp>2M Daily Avg Temp</stp>
        <stp>D</stp>
        <stp>44799</stp>
        <stp/>
        <stp/>
        <stp>1</stp>
        <tr r="AZ23" s="26"/>
      </tp>
      <tp>
        <v>20.14</v>
        <stp/>
        <stp>*H</stp>
        <stp>CYYC MR0!_12z-GFS</stp>
        <stp>2M Daily Avg Temp</stp>
        <stp>D</stp>
        <stp>44794</stp>
        <stp/>
        <stp/>
        <stp>1</stp>
        <tr r="AA23" s="26"/>
      </tp>
      <tp>
        <v>20.68</v>
        <stp/>
        <stp>*H</stp>
        <stp>CYYC MR0!_12z-GFS</stp>
        <stp>2M Daily Avg Temp</stp>
        <stp>D</stp>
        <stp>44795</stp>
        <stp/>
        <stp/>
        <stp>1</stp>
        <tr r="AF23" s="26"/>
      </tp>
      <tp>
        <v>19.010000000000002</v>
        <stp/>
        <stp>*H</stp>
        <stp>CYYC MR0!_12z-GFS</stp>
        <stp>2M Daily Avg Temp</stp>
        <stp>D</stp>
        <stp>44796</stp>
        <stp/>
        <stp/>
        <stp>1</stp>
        <tr r="AK23" s="26"/>
      </tp>
      <tp>
        <v>18.96</v>
        <stp/>
        <stp>*H</stp>
        <stp>CYYC MR0!_12z-GFS</stp>
        <stp>2M Daily Avg Temp</stp>
        <stp>D</stp>
        <stp>44797</stp>
        <stp/>
        <stp/>
        <stp>1</stp>
        <tr r="AP23" s="26"/>
      </tp>
      <tp>
        <v>22.64</v>
        <stp/>
        <stp>*H</stp>
        <stp>CYYC MR0!_12z-GFS</stp>
        <stp>2M Daily Avg Temp</stp>
        <stp>D</stp>
        <stp>44792</stp>
        <stp/>
        <stp/>
        <stp>1</stp>
        <tr r="Q23" s="26"/>
      </tp>
      <tp>
        <v>21.5</v>
        <stp/>
        <stp>*H</stp>
        <stp>CYYC MR0!_12z-GFS</stp>
        <stp>2M Daily Avg Temp</stp>
        <stp>D</stp>
        <stp>44793</stp>
        <stp/>
        <stp/>
        <stp>1</stp>
        <tr r="V23" s="26"/>
      </tp>
      <tp>
        <v>17.600000000000001</v>
        <stp/>
        <stp>*H</stp>
        <stp>CYBW MR0!_12z-GFS</stp>
        <stp>2M Daily Avg Temp</stp>
        <stp>D</stp>
        <stp>44797</stp>
        <stp/>
        <stp/>
        <stp>1</stp>
        <tr r="AP24" s="26"/>
      </tp>
      <tp>
        <v>17.420000000000002</v>
        <stp/>
        <stp>*H</stp>
        <stp>CYBW MR0!_12z-GFS</stp>
        <stp>2M Daily Avg Temp</stp>
        <stp>D</stp>
        <stp>44796</stp>
        <stp/>
        <stp/>
        <stp>1</stp>
        <tr r="AK24" s="26"/>
      </tp>
      <tp>
        <v>19.5</v>
        <stp/>
        <stp>*H</stp>
        <stp>CYBW MR0!_12z-GFS</stp>
        <stp>2M Daily Avg Temp</stp>
        <stp>D</stp>
        <stp>44795</stp>
        <stp/>
        <stp/>
        <stp>1</stp>
        <tr r="AF24" s="26"/>
      </tp>
      <tp>
        <v>18.96</v>
        <stp/>
        <stp>*H</stp>
        <stp>CYBW MR0!_12z-GFS</stp>
        <stp>2M Daily Avg Temp</stp>
        <stp>D</stp>
        <stp>44794</stp>
        <stp/>
        <stp/>
        <stp>1</stp>
        <tr r="AA24" s="26"/>
      </tp>
      <tp>
        <v>20.73</v>
        <stp/>
        <stp>*H</stp>
        <stp>CYBW MR0!_12z-GFS</stp>
        <stp>2M Daily Avg Temp</stp>
        <stp>D</stp>
        <stp>44793</stp>
        <stp/>
        <stp/>
        <stp>1</stp>
        <tr r="V24" s="26"/>
      </tp>
      <tp>
        <v>21.28</v>
        <stp/>
        <stp>*H</stp>
        <stp>CYBW MR0!_12z-GFS</stp>
        <stp>2M Daily Avg Temp</stp>
        <stp>D</stp>
        <stp>44792</stp>
        <stp/>
        <stp/>
        <stp>1</stp>
        <tr r="Q24" s="26"/>
      </tp>
      <tp>
        <v>21.29</v>
        <stp/>
        <stp>*H</stp>
        <stp>CYBW MR0!_12z-GFS</stp>
        <stp>2M Daily Avg Temp</stp>
        <stp>D</stp>
        <stp>44799</stp>
        <stp/>
        <stp/>
        <stp>1</stp>
        <tr r="AZ24" s="26"/>
      </tp>
      <tp>
        <v>19.32</v>
        <stp/>
        <stp>*H</stp>
        <stp>CYBW MR0!_12z-GFS</stp>
        <stp>2M Daily Avg Temp</stp>
        <stp>D</stp>
        <stp>44798</stp>
        <stp/>
        <stp/>
        <stp>1</stp>
        <tr r="AU24" s="26"/>
      </tp>
      <tp>
        <v>20.66</v>
        <stp/>
        <stp>*H</stp>
        <stp>CWWA MR0!_12z-GFS</stp>
        <stp>2M Daily Avg Temp</stp>
        <stp>D</stp>
        <stp>44792</stp>
        <stp/>
        <stp/>
        <stp>1</stp>
        <tr r="Q22" s="26"/>
      </tp>
      <tp>
        <v>18.62</v>
        <stp/>
        <stp>*H</stp>
        <stp>CWWA MR0!_12z-GFS</stp>
        <stp>2M Daily Avg Temp</stp>
        <stp>D</stp>
        <stp>44793</stp>
        <stp/>
        <stp/>
        <stp>1</stp>
        <tr r="V22" s="26"/>
      </tp>
      <tp>
        <v>18.78</v>
        <stp/>
        <stp>*H</stp>
        <stp>CWWA MR0!_12z-GFS</stp>
        <stp>2M Daily Avg Temp</stp>
        <stp>D</stp>
        <stp>44796</stp>
        <stp/>
        <stp/>
        <stp>1</stp>
        <tr r="AK22" s="26"/>
      </tp>
      <tp>
        <v>21.58</v>
        <stp/>
        <stp>*H</stp>
        <stp>CWWA MR0!_12z-GFS</stp>
        <stp>2M Daily Avg Temp</stp>
        <stp>D</stp>
        <stp>44797</stp>
        <stp/>
        <stp/>
        <stp>1</stp>
        <tr r="AP22" s="26"/>
      </tp>
      <tp>
        <v>19.420000000000002</v>
        <stp/>
        <stp>*H</stp>
        <stp>CWWA MR0!_12z-GFS</stp>
        <stp>2M Daily Avg Temp</stp>
        <stp>D</stp>
        <stp>44794</stp>
        <stp/>
        <stp/>
        <stp>1</stp>
        <tr r="AA22" s="26"/>
      </tp>
      <tp>
        <v>18.95</v>
        <stp/>
        <stp>*H</stp>
        <stp>CWWA MR0!_12z-GFS</stp>
        <stp>2M Daily Avg Temp</stp>
        <stp>D</stp>
        <stp>44795</stp>
        <stp/>
        <stp/>
        <stp>1</stp>
        <tr r="AF22" s="26"/>
      </tp>
      <tp>
        <v>21.21</v>
        <stp/>
        <stp>*H</stp>
        <stp>CWWA MR0!_12z-GFS</stp>
        <stp>2M Daily Avg Temp</stp>
        <stp>D</stp>
        <stp>44798</stp>
        <stp/>
        <stp/>
        <stp>1</stp>
        <tr r="AU22" s="26"/>
      </tp>
      <tp>
        <v>18.72</v>
        <stp/>
        <stp>*H</stp>
        <stp>CWWA MR0!_12z-GFS</stp>
        <stp>2M Daily Avg Temp</stp>
        <stp>D</stp>
        <stp>44799</stp>
        <stp/>
        <stp/>
        <stp>1</stp>
        <tr r="AZ22" s="26"/>
      </tp>
      <tp>
        <v>0.18</v>
        <stp/>
        <stp>*H</stp>
        <stp>KPDK MR0!_12z-GFS</stp>
        <stp>2M Daily Avg Temp CHNG 2 Forecast Prior</stp>
        <stp>D</stp>
        <stp>44804</stp>
        <stp/>
        <stp/>
        <stp>1</stp>
        <tr r="CA15" s="26"/>
      </tp>
      <tp>
        <v>2.74</v>
        <stp/>
        <stp>*H</stp>
        <stp>KPDK MR0!_12z-GFS</stp>
        <stp>2M Daily Avg Temp CHNG 2 Forecast Prior</stp>
        <stp>D</stp>
        <stp>44805</stp>
        <stp/>
        <stp/>
        <stp>1</stp>
        <tr r="CF15" s="26"/>
      </tp>
      <tp>
        <v>0.94</v>
        <stp/>
        <stp>*H</stp>
        <stp>KPDK MR0!_12z-GFS</stp>
        <stp>2M Daily Avg Temp CHNG 2 Forecast Prior</stp>
        <stp>D</stp>
        <stp>44806</stp>
        <stp/>
        <stp/>
        <stp>1</stp>
        <tr r="CK15" s="26"/>
      </tp>
      <tp t="s">
        <v/>
        <stp/>
        <stp>*H</stp>
        <stp>KPDK MR0!_12z-GFS</stp>
        <stp>2M Daily Avg Temp CHNG 2 Forecast Prior</stp>
        <stp>D</stp>
        <stp>44807</stp>
        <stp/>
        <stp/>
        <stp>1</stp>
        <tr r="CP15" s="26"/>
      </tp>
      <tp>
        <v>1.52</v>
        <stp/>
        <stp>*H</stp>
        <stp>KPDK MR0!_12z-GFS</stp>
        <stp>2M Daily Avg Temp CHNG 2 Forecast Prior</stp>
        <stp>D</stp>
        <stp>44800</stp>
        <stp/>
        <stp/>
        <stp>1</stp>
        <tr r="BG15" s="26"/>
      </tp>
      <tp>
        <v>0.01</v>
        <stp/>
        <stp>*H</stp>
        <stp>KPDK MR0!_12z-GFS</stp>
        <stp>2M Daily Avg Temp CHNG 2 Forecast Prior</stp>
        <stp>D</stp>
        <stp>44801</stp>
        <stp/>
        <stp/>
        <stp>1</stp>
        <tr r="BL15" s="26"/>
      </tp>
      <tp>
        <v>-5.42</v>
        <stp/>
        <stp>*H</stp>
        <stp>KPDK MR0!_12z-GFS</stp>
        <stp>2M Daily Avg Temp CHNG 2 Forecast Prior</stp>
        <stp>D</stp>
        <stp>44802</stp>
        <stp/>
        <stp/>
        <stp>1</stp>
        <tr r="BQ15" s="26"/>
      </tp>
      <tp>
        <v>-3.63</v>
        <stp/>
        <stp>*H</stp>
        <stp>KPDK MR0!_12z-GFS</stp>
        <stp>2M Daily Avg Temp CHNG 2 Forecast Prior</stp>
        <stp>D</stp>
        <stp>44803</stp>
        <stp/>
        <stp/>
        <stp>1</stp>
        <tr r="BV15" s="26"/>
      </tp>
      <tp>
        <v>0.87</v>
        <stp/>
        <stp>*H</stp>
        <stp>KPDK MR0!_12z-GFS</stp>
        <stp>2M Daily Avg Temp official 30yr Anomaly</stp>
        <stp>D</stp>
        <stp>44803</stp>
        <stp/>
        <stp/>
        <stp>1</stp>
        <tr r="BW15" s="26"/>
      </tp>
      <tp>
        <v>-2.5</v>
        <stp/>
        <stp>*H</stp>
        <stp>KPDK MR0!_12z-GFS</stp>
        <stp>2M Daily Avg Temp official 30yr Anomaly</stp>
        <stp>D</stp>
        <stp>44802</stp>
        <stp/>
        <stp/>
        <stp>1</stp>
        <tr r="BR15" s="26"/>
      </tp>
      <tp>
        <v>0.21</v>
        <stp/>
        <stp>*H</stp>
        <stp>KPDK MR0!_12z-GFS</stp>
        <stp>2M Daily Avg Temp official 30yr Anomaly</stp>
        <stp>D</stp>
        <stp>44801</stp>
        <stp/>
        <stp/>
        <stp>1</stp>
        <tr r="BM15" s="26"/>
      </tp>
      <tp>
        <v>0.78</v>
        <stp/>
        <stp>*H</stp>
        <stp>KPDK MR0!_12z-GFS</stp>
        <stp>2M Daily Avg Temp official 30yr Anomaly</stp>
        <stp>D</stp>
        <stp>44800</stp>
        <stp/>
        <stp/>
        <stp>1</stp>
        <tr r="BH15" s="26"/>
      </tp>
      <tp>
        <v>0.53</v>
        <stp/>
        <stp>*H</stp>
        <stp>KPDK MR0!_12z-GFS</stp>
        <stp>2M Daily Avg Temp official 30yr Anomaly</stp>
        <stp>D</stp>
        <stp>44807</stp>
        <stp/>
        <stp/>
        <stp>1</stp>
        <tr r="CQ15" s="26"/>
      </tp>
      <tp>
        <v>1.64</v>
        <stp/>
        <stp>*H</stp>
        <stp>KPDK MR0!_12z-GFS</stp>
        <stp>2M Daily Avg Temp official 30yr Anomaly</stp>
        <stp>D</stp>
        <stp>44806</stp>
        <stp/>
        <stp/>
        <stp>1</stp>
        <tr r="CL15" s="26"/>
      </tp>
      <tp>
        <v>5.52</v>
        <stp/>
        <stp>*H</stp>
        <stp>KPDK MR0!_12z-GFS</stp>
        <stp>2M Daily Avg Temp official 30yr Anomaly</stp>
        <stp>D</stp>
        <stp>44805</stp>
        <stp/>
        <stp/>
        <stp>1</stp>
        <tr r="CG15" s="26"/>
      </tp>
      <tp>
        <v>4.2</v>
        <stp/>
        <stp>*H</stp>
        <stp>KPDK MR0!_12z-GFS</stp>
        <stp>2M Daily Avg Temp official 30yr Anomaly</stp>
        <stp>D</stp>
        <stp>44804</stp>
        <stp/>
        <stp/>
        <stp>1</stp>
        <tr r="CB15" s="26"/>
      </tp>
      <tp>
        <v>7.94</v>
        <stp/>
        <stp>*H</stp>
        <stp>CYYC MR0!_12z-GFS</stp>
        <stp>2M Daily Avg Temp official 30yr Anomaly</stp>
        <stp>D</stp>
        <stp>44803</stp>
        <stp/>
        <stp/>
        <stp>1</stp>
        <tr r="BW23" s="26"/>
      </tp>
      <tp>
        <v>5.65</v>
        <stp/>
        <stp>*H</stp>
        <stp>CYYC MR0!_12z-GFS</stp>
        <stp>2M Daily Avg Temp official 30yr Anomaly</stp>
        <stp>D</stp>
        <stp>44802</stp>
        <stp/>
        <stp/>
        <stp>1</stp>
        <tr r="BR23" s="26"/>
      </tp>
      <tp>
        <v>9.48</v>
        <stp/>
        <stp>*H</stp>
        <stp>CYYC MR0!_12z-GFS</stp>
        <stp>2M Daily Avg Temp official 30yr Anomaly</stp>
        <stp>D</stp>
        <stp>44801</stp>
        <stp/>
        <stp/>
        <stp>1</stp>
        <tr r="BM23" s="26"/>
      </tp>
      <tp>
        <v>8.9600000000000009</v>
        <stp/>
        <stp>*H</stp>
        <stp>CYYC MR0!_12z-GFS</stp>
        <stp>2M Daily Avg Temp official 30yr Anomaly</stp>
        <stp>D</stp>
        <stp>44800</stp>
        <stp/>
        <stp/>
        <stp>1</stp>
        <tr r="BH23" s="26"/>
      </tp>
      <tp>
        <v>2.25</v>
        <stp/>
        <stp>*H</stp>
        <stp>CYYC MR0!_12z-GFS</stp>
        <stp>2M Daily Avg Temp official 30yr Anomaly</stp>
        <stp>D</stp>
        <stp>44807</stp>
        <stp/>
        <stp/>
        <stp>1</stp>
        <tr r="CQ23" s="26"/>
      </tp>
      <tp>
        <v>5.76</v>
        <stp/>
        <stp>*H</stp>
        <stp>CYYC MR0!_12z-GFS</stp>
        <stp>2M Daily Avg Temp official 30yr Anomaly</stp>
        <stp>D</stp>
        <stp>44806</stp>
        <stp/>
        <stp/>
        <stp>1</stp>
        <tr r="CL23" s="26"/>
      </tp>
      <tp>
        <v>6.8</v>
        <stp/>
        <stp>*H</stp>
        <stp>CYYC MR0!_12z-GFS</stp>
        <stp>2M Daily Avg Temp official 30yr Anomaly</stp>
        <stp>D</stp>
        <stp>44805</stp>
        <stp/>
        <stp/>
        <stp>1</stp>
        <tr r="CG23" s="26"/>
      </tp>
      <tp>
        <v>9.1199999999999992</v>
        <stp/>
        <stp>*H</stp>
        <stp>CYYC MR0!_12z-GFS</stp>
        <stp>2M Daily Avg Temp official 30yr Anomaly</stp>
        <stp>D</stp>
        <stp>44804</stp>
        <stp/>
        <stp/>
        <stp>1</stp>
        <tr r="CB23" s="26"/>
      </tp>
      <tp>
        <v>17.309999999999999</v>
        <stp/>
        <stp>*H</stp>
        <stp>CWWA MR0!_12z-GFS</stp>
        <stp>2M Daily Min Temp</stp>
        <stp>D</stp>
        <stp>44792</stp>
        <stp/>
        <stp/>
        <stp>1</stp>
        <tr r="R22" s="26"/>
      </tp>
      <tp>
        <v>15.81</v>
        <stp/>
        <stp>*H</stp>
        <stp>CWWA MR0!_12z-GFS</stp>
        <stp>2M Daily Min Temp</stp>
        <stp>D</stp>
        <stp>44793</stp>
        <stp/>
        <stp/>
        <stp>1</stp>
        <tr r="W22" s="26"/>
      </tp>
      <tp>
        <v>14.33</v>
        <stp/>
        <stp>*H</stp>
        <stp>CWWA MR0!_12z-GFS</stp>
        <stp>2M Daily Min Temp</stp>
        <stp>D</stp>
        <stp>44796</stp>
        <stp/>
        <stp/>
        <stp>1</stp>
        <tr r="AL22" s="26"/>
      </tp>
      <tp>
        <v>16.93</v>
        <stp/>
        <stp>*H</stp>
        <stp>CWWA MR0!_12z-GFS</stp>
        <stp>2M Daily Min Temp</stp>
        <stp>D</stp>
        <stp>44797</stp>
        <stp/>
        <stp/>
        <stp>1</stp>
        <tr r="AQ22" s="26"/>
      </tp>
      <tp>
        <v>15.85</v>
        <stp/>
        <stp>*H</stp>
        <stp>CWWA MR0!_12z-GFS</stp>
        <stp>2M Daily Min Temp</stp>
        <stp>D</stp>
        <stp>44794</stp>
        <stp/>
        <stp/>
        <stp>1</stp>
        <tr r="AB22" s="26"/>
      </tp>
      <tp>
        <v>15.78</v>
        <stp/>
        <stp>*H</stp>
        <stp>CWWA MR0!_12z-GFS</stp>
        <stp>2M Daily Min Temp</stp>
        <stp>D</stp>
        <stp>44795</stp>
        <stp/>
        <stp/>
        <stp>1</stp>
        <tr r="AG22" s="26"/>
      </tp>
      <tp>
        <v>17.510000000000002</v>
        <stp/>
        <stp>*H</stp>
        <stp>CWWA MR0!_12z-GFS</stp>
        <stp>2M Daily Min Temp</stp>
        <stp>D</stp>
        <stp>44798</stp>
        <stp/>
        <stp/>
        <stp>1</stp>
        <tr r="AV22" s="26"/>
      </tp>
      <tp>
        <v>15.32</v>
        <stp/>
        <stp>*H</stp>
        <stp>CWWA MR0!_12z-GFS</stp>
        <stp>2M Daily Min Temp</stp>
        <stp>D</stp>
        <stp>44799</stp>
        <stp/>
        <stp/>
        <stp>1</stp>
        <tr r="BA22" s="26"/>
      </tp>
      <tp>
        <v>31.98</v>
        <stp/>
        <stp>*H</stp>
        <stp>KHOU MR0!_12z-GFS</stp>
        <stp>2M Daily Max Temp</stp>
        <stp>D</stp>
        <stp>44798</stp>
        <stp/>
        <stp/>
        <stp>1</stp>
        <tr r="AT14" s="26"/>
      </tp>
      <tp>
        <v>32.049999999999997</v>
        <stp/>
        <stp>*H</stp>
        <stp>KHOU MR0!_12z-GFS</stp>
        <stp>2M Daily Max Temp</stp>
        <stp>D</stp>
        <stp>44799</stp>
        <stp/>
        <stp/>
        <stp>1</stp>
        <tr r="AY14" s="26"/>
      </tp>
      <tp>
        <v>32.81</v>
        <stp/>
        <stp>*H</stp>
        <stp>KHOU MR0!_12z-GFS</stp>
        <stp>2M Daily Max Temp</stp>
        <stp>D</stp>
        <stp>44792</stp>
        <stp/>
        <stp/>
        <stp>1</stp>
        <tr r="P14" s="26"/>
      </tp>
      <tp>
        <v>34.78</v>
        <stp/>
        <stp>*H</stp>
        <stp>KHOU MR0!_12z-GFS</stp>
        <stp>2M Daily Max Temp</stp>
        <stp>D</stp>
        <stp>44793</stp>
        <stp/>
        <stp/>
        <stp>1</stp>
        <tr r="U14" s="26"/>
      </tp>
      <tp>
        <v>26.38</v>
        <stp/>
        <stp>*H</stp>
        <stp>KHOU MR0!_12z-GFS</stp>
        <stp>2M Daily Max Temp</stp>
        <stp>D</stp>
        <stp>44796</stp>
        <stp/>
        <stp/>
        <stp>1</stp>
        <tr r="AJ14" s="26"/>
      </tp>
      <tp>
        <v>30.54</v>
        <stp/>
        <stp>*H</stp>
        <stp>KHOU MR0!_12z-GFS</stp>
        <stp>2M Daily Max Temp</stp>
        <stp>D</stp>
        <stp>44797</stp>
        <stp/>
        <stp/>
        <stp>1</stp>
        <tr r="AO14" s="26"/>
      </tp>
      <tp>
        <v>34.64</v>
        <stp/>
        <stp>*H</stp>
        <stp>KHOU MR0!_12z-GFS</stp>
        <stp>2M Daily Max Temp</stp>
        <stp>D</stp>
        <stp>44794</stp>
        <stp/>
        <stp/>
        <stp>1</stp>
        <tr r="Z14" s="26"/>
      </tp>
      <tp>
        <v>32.590000000000003</v>
        <stp/>
        <stp>*H</stp>
        <stp>KHOU MR0!_12z-GFS</stp>
        <stp>2M Daily Max Temp</stp>
        <stp>D</stp>
        <stp>44795</stp>
        <stp/>
        <stp/>
        <stp>1</stp>
        <tr r="AE14" s="26"/>
      </tp>
      <tp>
        <v>36.35</v>
        <stp/>
        <stp>*H</stp>
        <stp>KIAH MR0!_12z-GFS</stp>
        <stp>2M Daily Max Temp</stp>
        <stp>D</stp>
        <stp>44794</stp>
        <stp/>
        <stp/>
        <stp>1</stp>
        <tr r="Z13" s="26"/>
      </tp>
      <tp>
        <v>31.22</v>
        <stp/>
        <stp>*H</stp>
        <stp>KIAH MR0!_12z-GFS</stp>
        <stp>2M Daily Max Temp</stp>
        <stp>D</stp>
        <stp>44795</stp>
        <stp/>
        <stp/>
        <stp>1</stp>
        <tr r="AE13" s="26"/>
      </tp>
      <tp>
        <v>27.73</v>
        <stp/>
        <stp>*H</stp>
        <stp>KIAH MR0!_12z-GFS</stp>
        <stp>2M Daily Max Temp</stp>
        <stp>D</stp>
        <stp>44796</stp>
        <stp/>
        <stp/>
        <stp>1</stp>
        <tr r="AJ13" s="26"/>
      </tp>
      <tp>
        <v>31.17</v>
        <stp/>
        <stp>*H</stp>
        <stp>KIAH MR0!_12z-GFS</stp>
        <stp>2M Daily Max Temp</stp>
        <stp>D</stp>
        <stp>44797</stp>
        <stp/>
        <stp/>
        <stp>1</stp>
        <tr r="AO13" s="26"/>
      </tp>
      <tp>
        <v>33.729999999999997</v>
        <stp/>
        <stp>*H</stp>
        <stp>KIAH MR0!_12z-GFS</stp>
        <stp>2M Daily Max Temp</stp>
        <stp>D</stp>
        <stp>44792</stp>
        <stp/>
        <stp/>
        <stp>1</stp>
        <tr r="P13" s="26"/>
      </tp>
      <tp>
        <v>36.43</v>
        <stp/>
        <stp>*H</stp>
        <stp>KIAH MR0!_12z-GFS</stp>
        <stp>2M Daily Max Temp</stp>
        <stp>D</stp>
        <stp>44793</stp>
        <stp/>
        <stp/>
        <stp>1</stp>
        <tr r="U13" s="26"/>
      </tp>
      <tp>
        <v>33</v>
        <stp/>
        <stp>*H</stp>
        <stp>KIAH MR0!_12z-GFS</stp>
        <stp>2M Daily Max Temp</stp>
        <stp>D</stp>
        <stp>44798</stp>
        <stp/>
        <stp/>
        <stp>1</stp>
        <tr r="AT13" s="26"/>
      </tp>
      <tp>
        <v>33.549999999999997</v>
        <stp/>
        <stp>*H</stp>
        <stp>KIAH MR0!_12z-GFS</stp>
        <stp>2M Daily Max Temp</stp>
        <stp>D</stp>
        <stp>44799</stp>
        <stp/>
        <stp/>
        <stp>1</stp>
        <tr r="AY13" s="26"/>
      </tp>
      <tp>
        <v>29.92</v>
        <stp/>
        <stp>*H</stp>
        <stp>KORD MR0!_12z-GFS</stp>
        <stp>2M Daily Max Temp</stp>
        <stp>D</stp>
        <stp>44797</stp>
        <stp/>
        <stp/>
        <stp>1</stp>
        <tr r="AO10" s="26"/>
      </tp>
      <tp>
        <v>27.51</v>
        <stp/>
        <stp>*H</stp>
        <stp>KORD MR0!_12z-GFS</stp>
        <stp>2M Daily Max Temp</stp>
        <stp>D</stp>
        <stp>44796</stp>
        <stp/>
        <stp/>
        <stp>1</stp>
        <tr r="AJ10" s="26"/>
      </tp>
      <tp>
        <v>26.67</v>
        <stp/>
        <stp>*H</stp>
        <stp>KORD MR0!_12z-GFS</stp>
        <stp>2M Daily Max Temp</stp>
        <stp>D</stp>
        <stp>44795</stp>
        <stp/>
        <stp/>
        <stp>1</stp>
        <tr r="AE10" s="26"/>
      </tp>
      <tp>
        <v>26.32</v>
        <stp/>
        <stp>*H</stp>
        <stp>KORD MR0!_12z-GFS</stp>
        <stp>2M Daily Max Temp</stp>
        <stp>D</stp>
        <stp>44794</stp>
        <stp/>
        <stp/>
        <stp>1</stp>
        <tr r="Z10" s="26"/>
      </tp>
      <tp>
        <v>14.41</v>
        <stp/>
        <stp>*H</stp>
        <stp>CYYC MR0!_12z-GFS</stp>
        <stp>2M Daily Min Temp</stp>
        <stp>D</stp>
        <stp>44798</stp>
        <stp/>
        <stp/>
        <stp>1</stp>
        <tr r="AV23" s="26"/>
      </tp>
      <tp>
        <v>25.61</v>
        <stp/>
        <stp>*H</stp>
        <stp>KORD MR0!_12z-GFS</stp>
        <stp>2M Daily Max Temp</stp>
        <stp>D</stp>
        <stp>44793</stp>
        <stp/>
        <stp/>
        <stp>1</stp>
        <tr r="U10" s="26"/>
      </tp>
      <tp>
        <v>15.53</v>
        <stp/>
        <stp>*H</stp>
        <stp>CYYC MR0!_12z-GFS</stp>
        <stp>2M Daily Min Temp</stp>
        <stp>D</stp>
        <stp>44799</stp>
        <stp/>
        <stp/>
        <stp>1</stp>
        <tr r="BA23" s="26"/>
      </tp>
      <tp>
        <v>30.98</v>
        <stp/>
        <stp>*H</stp>
        <stp>KORD MR0!_12z-GFS</stp>
        <stp>2M Daily Max Temp</stp>
        <stp>D</stp>
        <stp>44792</stp>
        <stp/>
        <stp/>
        <stp>1</stp>
        <tr r="P10" s="26"/>
      </tp>
      <tp>
        <v>13.89</v>
        <stp/>
        <stp>*H</stp>
        <stp>CYYC MR0!_12z-GFS</stp>
        <stp>2M Daily Min Temp</stp>
        <stp>D</stp>
        <stp>44794</stp>
        <stp/>
        <stp/>
        <stp>1</stp>
        <tr r="AB23" s="26"/>
      </tp>
      <tp>
        <v>13.49</v>
        <stp/>
        <stp>*H</stp>
        <stp>CYYC MR0!_12z-GFS</stp>
        <stp>2M Daily Min Temp</stp>
        <stp>D</stp>
        <stp>44795</stp>
        <stp/>
        <stp/>
        <stp>1</stp>
        <tr r="AG23" s="26"/>
      </tp>
      <tp>
        <v>13.92</v>
        <stp/>
        <stp>*H</stp>
        <stp>CYYC MR0!_12z-GFS</stp>
        <stp>2M Daily Min Temp</stp>
        <stp>D</stp>
        <stp>44796</stp>
        <stp/>
        <stp/>
        <stp>1</stp>
        <tr r="AL23" s="26"/>
      </tp>
      <tp>
        <v>12.73</v>
        <stp/>
        <stp>*H</stp>
        <stp>CYYC MR0!_12z-GFS</stp>
        <stp>2M Daily Min Temp</stp>
        <stp>D</stp>
        <stp>44797</stp>
        <stp/>
        <stp/>
        <stp>1</stp>
        <tr r="AQ23" s="26"/>
      </tp>
      <tp>
        <v>14.34</v>
        <stp/>
        <stp>*H</stp>
        <stp>CYYC MR0!_12z-GFS</stp>
        <stp>2M Daily Min Temp</stp>
        <stp>D</stp>
        <stp>44792</stp>
        <stp/>
        <stp/>
        <stp>1</stp>
        <tr r="R23" s="26"/>
      </tp>
      <tp>
        <v>27.81</v>
        <stp/>
        <stp>*H</stp>
        <stp>KORD MR0!_12z-GFS</stp>
        <stp>2M Daily Max Temp</stp>
        <stp>D</stp>
        <stp>44799</stp>
        <stp/>
        <stp/>
        <stp>1</stp>
        <tr r="AY10" s="26"/>
      </tp>
      <tp>
        <v>13.63</v>
        <stp/>
        <stp>*H</stp>
        <stp>CYYC MR0!_12z-GFS</stp>
        <stp>2M Daily Min Temp</stp>
        <stp>D</stp>
        <stp>44793</stp>
        <stp/>
        <stp/>
        <stp>1</stp>
        <tr r="W23" s="26"/>
      </tp>
      <tp>
        <v>29.62</v>
        <stp/>
        <stp>*H</stp>
        <stp>KORD MR0!_12z-GFS</stp>
        <stp>2M Daily Max Temp</stp>
        <stp>D</stp>
        <stp>44798</stp>
        <stp/>
        <stp/>
        <stp>1</stp>
        <tr r="AT10" s="26"/>
      </tp>
      <tp>
        <v>11.57</v>
        <stp/>
        <stp>*H</stp>
        <stp>CYBW MR0!_12z-GFS</stp>
        <stp>2M Daily Min Temp</stp>
        <stp>D</stp>
        <stp>44797</stp>
        <stp/>
        <stp/>
        <stp>1</stp>
        <tr r="AQ24" s="26"/>
      </tp>
      <tp>
        <v>12.87</v>
        <stp/>
        <stp>*H</stp>
        <stp>CYBW MR0!_12z-GFS</stp>
        <stp>2M Daily Min Temp</stp>
        <stp>D</stp>
        <stp>44796</stp>
        <stp/>
        <stp/>
        <stp>1</stp>
        <tr r="AL24" s="26"/>
      </tp>
      <tp>
        <v>12.49</v>
        <stp/>
        <stp>*H</stp>
        <stp>CYBW MR0!_12z-GFS</stp>
        <stp>2M Daily Min Temp</stp>
        <stp>D</stp>
        <stp>44795</stp>
        <stp/>
        <stp/>
        <stp>1</stp>
        <tr r="AG24" s="26"/>
      </tp>
      <tp>
        <v>13.1</v>
        <stp/>
        <stp>*H</stp>
        <stp>CYBW MR0!_12z-GFS</stp>
        <stp>2M Daily Min Temp</stp>
        <stp>D</stp>
        <stp>44794</stp>
        <stp/>
        <stp/>
        <stp>1</stp>
        <tr r="AB24" s="26"/>
      </tp>
      <tp>
        <v>12.7</v>
        <stp/>
        <stp>*H</stp>
        <stp>CYBW MR0!_12z-GFS</stp>
        <stp>2M Daily Min Temp</stp>
        <stp>D</stp>
        <stp>44793</stp>
        <stp/>
        <stp/>
        <stp>1</stp>
        <tr r="W24" s="26"/>
      </tp>
      <tp>
        <v>12.43</v>
        <stp/>
        <stp>*H</stp>
        <stp>CYBW MR0!_12z-GFS</stp>
        <stp>2M Daily Min Temp</stp>
        <stp>D</stp>
        <stp>44792</stp>
        <stp/>
        <stp/>
        <stp>1</stp>
        <tr r="R24" s="26"/>
      </tp>
      <tp>
        <v>14.11</v>
        <stp/>
        <stp>*H</stp>
        <stp>CYBW MR0!_12z-GFS</stp>
        <stp>2M Daily Min Temp</stp>
        <stp>D</stp>
        <stp>44799</stp>
        <stp/>
        <stp/>
        <stp>1</stp>
        <tr r="BA24" s="26"/>
      </tp>
      <tp>
        <v>12.28</v>
        <stp/>
        <stp>*H</stp>
        <stp>CYBW MR0!_12z-GFS</stp>
        <stp>2M Daily Min Temp</stp>
        <stp>D</stp>
        <stp>44798</stp>
        <stp/>
        <stp/>
        <stp>1</stp>
        <tr r="AV24" s="26"/>
      </tp>
      <tp>
        <v>31.7</v>
        <stp/>
        <stp>*H</stp>
        <stp>KPDK MR0!_12z-GFS</stp>
        <stp>2M Daily Max Temp</stp>
        <stp>D</stp>
        <stp>44793</stp>
        <stp/>
        <stp/>
        <stp>1</stp>
        <tr r="U15" s="26"/>
      </tp>
      <tp>
        <v>26.34</v>
        <stp/>
        <stp>*H</stp>
        <stp>KPDK MR0!_12z-GFS</stp>
        <stp>2M Daily Max Temp</stp>
        <stp>D</stp>
        <stp>44792</stp>
        <stp/>
        <stp/>
        <stp>1</stp>
        <tr r="P15" s="26"/>
      </tp>
      <tp>
        <v>27.59</v>
        <stp/>
        <stp>*H</stp>
        <stp>KPDK MR0!_12z-GFS</stp>
        <stp>2M Daily Max Temp</stp>
        <stp>D</stp>
        <stp>44795</stp>
        <stp/>
        <stp/>
        <stp>1</stp>
        <tr r="AE15" s="26"/>
      </tp>
      <tp>
        <v>33.43</v>
        <stp/>
        <stp>*H</stp>
        <stp>KPIA MR0!_12z-GFS</stp>
        <stp>2M Daily Max Temp</stp>
        <stp>D</stp>
        <stp>44798</stp>
        <stp/>
        <stp/>
        <stp>1</stp>
        <tr r="AT12" s="26"/>
      </tp>
      <tp>
        <v>27.38</v>
        <stp/>
        <stp>*H</stp>
        <stp>KPDK MR0!_12z-GFS</stp>
        <stp>2M Daily Max Temp</stp>
        <stp>D</stp>
        <stp>44794</stp>
        <stp/>
        <stp/>
        <stp>1</stp>
        <tr r="Z15" s="26"/>
      </tp>
      <tp>
        <v>34.549999999999997</v>
        <stp/>
        <stp>*H</stp>
        <stp>KPIA MR0!_12z-GFS</stp>
        <stp>2M Daily Max Temp</stp>
        <stp>D</stp>
        <stp>44799</stp>
        <stp/>
        <stp/>
        <stp>1</stp>
        <tr r="AY12" s="26"/>
      </tp>
      <tp>
        <v>32.29</v>
        <stp/>
        <stp>*H</stp>
        <stp>KPDK MR0!_12z-GFS</stp>
        <stp>2M Daily Max Temp</stp>
        <stp>D</stp>
        <stp>44797</stp>
        <stp/>
        <stp/>
        <stp>1</stp>
        <tr r="AO15" s="26"/>
      </tp>
      <tp>
        <v>31.69</v>
        <stp/>
        <stp>*H</stp>
        <stp>KPDK MR0!_12z-GFS</stp>
        <stp>2M Daily Max Temp</stp>
        <stp>D</stp>
        <stp>44796</stp>
        <stp/>
        <stp/>
        <stp>1</stp>
        <tr r="AJ15" s="26"/>
      </tp>
      <tp>
        <v>29.03</v>
        <stp/>
        <stp>*H</stp>
        <stp>KPDK MR0!_12z-GFS</stp>
        <stp>2M Daily Max Temp</stp>
        <stp>D</stp>
        <stp>44799</stp>
        <stp/>
        <stp/>
        <stp>1</stp>
        <tr r="AY15" s="26"/>
      </tp>
      <tp>
        <v>28.58</v>
        <stp/>
        <stp>*H</stp>
        <stp>KPIA MR0!_12z-GFS</stp>
        <stp>2M Daily Max Temp</stp>
        <stp>D</stp>
        <stp>44794</stp>
        <stp/>
        <stp/>
        <stp>1</stp>
        <tr r="Z12" s="26"/>
      </tp>
      <tp>
        <v>32.06</v>
        <stp/>
        <stp>*H</stp>
        <stp>KPDK MR0!_12z-GFS</stp>
        <stp>2M Daily Max Temp</stp>
        <stp>D</stp>
        <stp>44798</stp>
        <stp/>
        <stp/>
        <stp>1</stp>
        <tr r="AT15" s="26"/>
      </tp>
      <tp>
        <v>29.28</v>
        <stp/>
        <stp>*H</stp>
        <stp>KPIA MR0!_12z-GFS</stp>
        <stp>2M Daily Max Temp</stp>
        <stp>D</stp>
        <stp>44795</stp>
        <stp/>
        <stp/>
        <stp>1</stp>
        <tr r="AE12" s="26"/>
      </tp>
      <tp>
        <v>31.11</v>
        <stp/>
        <stp>*H</stp>
        <stp>KPIA MR0!_12z-GFS</stp>
        <stp>2M Daily Max Temp</stp>
        <stp>D</stp>
        <stp>44796</stp>
        <stp/>
        <stp/>
        <stp>1</stp>
        <tr r="AJ12" s="26"/>
      </tp>
      <tp>
        <v>33.909999999999997</v>
        <stp/>
        <stp>*H</stp>
        <stp>KPIA MR0!_12z-GFS</stp>
        <stp>2M Daily Max Temp</stp>
        <stp>D</stp>
        <stp>44797</stp>
        <stp/>
        <stp/>
        <stp>1</stp>
        <tr r="AO12" s="26"/>
      </tp>
      <tp>
        <v>32.119999999999997</v>
        <stp/>
        <stp>*H</stp>
        <stp>KPIA MR0!_12z-GFS</stp>
        <stp>2M Daily Max Temp</stp>
        <stp>D</stp>
        <stp>44792</stp>
        <stp/>
        <stp/>
        <stp>1</stp>
        <tr r="P12" s="26"/>
      </tp>
      <tp>
        <v>28.17</v>
        <stp/>
        <stp>*H</stp>
        <stp>KPIA MR0!_12z-GFS</stp>
        <stp>2M Daily Max Temp</stp>
        <stp>D</stp>
        <stp>44793</stp>
        <stp/>
        <stp/>
        <stp>1</stp>
        <tr r="U12" s="26"/>
      </tp>
      <tp>
        <v>28.32</v>
        <stp/>
        <stp>*H</stp>
        <stp>KSPI MR0!_12z-GFS</stp>
        <stp>2M Daily Max Temp</stp>
        <stp>D</stp>
        <stp>44795</stp>
        <stp/>
        <stp/>
        <stp>1</stp>
        <tr r="AE11" s="26"/>
      </tp>
      <tp>
        <v>28.42</v>
        <stp/>
        <stp>*H</stp>
        <stp>KSPI MR0!_12z-GFS</stp>
        <stp>2M Daily Max Temp</stp>
        <stp>D</stp>
        <stp>44794</stp>
        <stp/>
        <stp/>
        <stp>1</stp>
        <tr r="Z11" s="26"/>
      </tp>
      <tp>
        <v>29.86</v>
        <stp/>
        <stp>*H</stp>
        <stp>KSPI MR0!_12z-GFS</stp>
        <stp>2M Daily Max Temp</stp>
        <stp>D</stp>
        <stp>44797</stp>
        <stp/>
        <stp/>
        <stp>1</stp>
        <tr r="AO11" s="26"/>
      </tp>
      <tp>
        <v>28.71</v>
        <stp/>
        <stp>*H</stp>
        <stp>KSPI MR0!_12z-GFS</stp>
        <stp>2M Daily Max Temp</stp>
        <stp>D</stp>
        <stp>44796</stp>
        <stp/>
        <stp/>
        <stp>1</stp>
        <tr r="AJ11" s="26"/>
      </tp>
      <tp>
        <v>27.18</v>
        <stp/>
        <stp>*H</stp>
        <stp>KSPI MR0!_12z-GFS</stp>
        <stp>2M Daily Max Temp</stp>
        <stp>D</stp>
        <stp>44793</stp>
        <stp/>
        <stp/>
        <stp>1</stp>
        <tr r="U11" s="26"/>
      </tp>
      <tp>
        <v>27.91</v>
        <stp/>
        <stp>*H</stp>
        <stp>KSPI MR0!_12z-GFS</stp>
        <stp>2M Daily Max Temp</stp>
        <stp>D</stp>
        <stp>44792</stp>
        <stp/>
        <stp/>
        <stp>1</stp>
        <tr r="P11" s="26"/>
      </tp>
      <tp>
        <v>30.92</v>
        <stp/>
        <stp>*H</stp>
        <stp>KSPI MR0!_12z-GFS</stp>
        <stp>2M Daily Max Temp</stp>
        <stp>D</stp>
        <stp>44799</stp>
        <stp/>
        <stp/>
        <stp>1</stp>
        <tr r="AY11" s="26"/>
      </tp>
      <tp>
        <v>29.48</v>
        <stp/>
        <stp>*H</stp>
        <stp>KSPI MR0!_12z-GFS</stp>
        <stp>2M Daily Max Temp</stp>
        <stp>D</stp>
        <stp>44798</stp>
        <stp/>
        <stp/>
        <stp>1</stp>
        <tr r="AT11" s="26"/>
      </tp>
      <tp>
        <v>-0.01</v>
        <stp/>
        <stp>*H</stp>
        <stp>CWWA MR0!_12z-GFS</stp>
        <stp>2M Daily Avg Temp CHNG 2 Forecast Prior</stp>
        <stp>D</stp>
        <stp>44794</stp>
        <stp/>
        <stp/>
        <stp>1</stp>
        <tr r="AC22" s="26"/>
      </tp>
      <tp>
        <v>0.28999999999999998</v>
        <stp/>
        <stp>*H</stp>
        <stp>CWWA MR0!_12z-GFS</stp>
        <stp>2M Daily Avg Temp CHNG 2 Forecast Prior</stp>
        <stp>D</stp>
        <stp>44795</stp>
        <stp/>
        <stp/>
        <stp>1</stp>
        <tr r="AH22" s="26"/>
      </tp>
      <tp>
        <v>0.16</v>
        <stp/>
        <stp>*H</stp>
        <stp>CWWA MR0!_12z-GFS</stp>
        <stp>2M Daily Avg Temp CHNG 2 Forecast Prior</stp>
        <stp>D</stp>
        <stp>44796</stp>
        <stp/>
        <stp/>
        <stp>1</stp>
        <tr r="AM22" s="26"/>
      </tp>
      <tp>
        <v>0.14000000000000001</v>
        <stp/>
        <stp>*H</stp>
        <stp>CWWA MR0!_12z-GFS</stp>
        <stp>2M Daily Avg Temp CHNG 2 Forecast Prior</stp>
        <stp>D</stp>
        <stp>44797</stp>
        <stp/>
        <stp/>
        <stp>1</stp>
        <tr r="AR22" s="26"/>
      </tp>
      <tp>
        <v>-0.1</v>
        <stp/>
        <stp>*H</stp>
        <stp>CWWA MR0!_12z-GFS</stp>
        <stp>2M Daily Avg Temp CHNG 2 Forecast Prior</stp>
        <stp>D</stp>
        <stp>44792</stp>
        <stp/>
        <stp/>
        <stp>1</stp>
        <tr r="S22" s="26"/>
      </tp>
      <tp>
        <v>-0.18</v>
        <stp/>
        <stp>*H</stp>
        <stp>CWWA MR0!_12z-GFS</stp>
        <stp>2M Daily Avg Temp CHNG 2 Forecast Prior</stp>
        <stp>D</stp>
        <stp>44793</stp>
        <stp/>
        <stp/>
        <stp>1</stp>
        <tr r="X22" s="26"/>
      </tp>
      <tp>
        <v>0.15</v>
        <stp/>
        <stp>*H</stp>
        <stp>CWWA MR0!_12z-GFS</stp>
        <stp>2M Daily Avg Temp CHNG 2 Forecast Prior</stp>
        <stp>D</stp>
        <stp>44798</stp>
        <stp/>
        <stp/>
        <stp>1</stp>
        <tr r="AW22" s="26"/>
      </tp>
      <tp>
        <v>-0.78</v>
        <stp/>
        <stp>*H</stp>
        <stp>CWWA MR0!_12z-GFS</stp>
        <stp>2M Daily Avg Temp CHNG 2 Forecast Prior</stp>
        <stp>D</stp>
        <stp>44799</stp>
        <stp/>
        <stp/>
        <stp>1</stp>
        <tr r="BB22" s="26"/>
      </tp>
      <tp>
        <v>2.1</v>
        <stp/>
        <stp>*H</stp>
        <stp>CWWA MR0!_12z-GFS</stp>
        <stp>2M Daily Avg Temp official 30yr Anomaly</stp>
        <stp>D</stp>
        <stp>44793</stp>
        <stp/>
        <stp/>
        <stp>1</stp>
        <tr r="Y22" s="26"/>
      </tp>
      <tp>
        <v>3.53</v>
        <stp/>
        <stp>*H</stp>
        <stp>CWWA MR0!_12z-GFS</stp>
        <stp>2M Daily Avg Temp official 30yr Anomaly</stp>
        <stp>D</stp>
        <stp>44792</stp>
        <stp/>
        <stp/>
        <stp>1</stp>
        <tr r="T22" s="26"/>
      </tp>
      <tp>
        <v>4.3499999999999996</v>
        <stp/>
        <stp>*H</stp>
        <stp>CWWA MR0!_12z-GFS</stp>
        <stp>2M Daily Avg Temp official 30yr Anomaly</stp>
        <stp>D</stp>
        <stp>44797</stp>
        <stp/>
        <stp/>
        <stp>1</stp>
        <tr r="AS22" s="26"/>
      </tp>
      <tp>
        <v>1.51</v>
        <stp/>
        <stp>*H</stp>
        <stp>CWWA MR0!_12z-GFS</stp>
        <stp>2M Daily Avg Temp official 30yr Anomaly</stp>
        <stp>D</stp>
        <stp>44796</stp>
        <stp/>
        <stp/>
        <stp>1</stp>
        <tr r="AN22" s="26"/>
      </tp>
      <tp>
        <v>2.0499999999999998</v>
        <stp/>
        <stp>*H</stp>
        <stp>CWWA MR0!_12z-GFS</stp>
        <stp>2M Daily Avg Temp official 30yr Anomaly</stp>
        <stp>D</stp>
        <stp>44795</stp>
        <stp/>
        <stp/>
        <stp>1</stp>
        <tr r="AI22" s="26"/>
      </tp>
      <tp>
        <v>2.94</v>
        <stp/>
        <stp>*H</stp>
        <stp>CWWA MR0!_12z-GFS</stp>
        <stp>2M Daily Avg Temp official 30yr Anomaly</stp>
        <stp>D</stp>
        <stp>44794</stp>
        <stp/>
        <stp/>
        <stp>1</stp>
        <tr r="AD22" s="26"/>
      </tp>
      <tp>
        <v>2.16</v>
        <stp/>
        <stp>*H</stp>
        <stp>CWWA MR0!_12z-GFS</stp>
        <stp>2M Daily Avg Temp official 30yr Anomaly</stp>
        <stp>D</stp>
        <stp>44799</stp>
        <stp/>
        <stp/>
        <stp>1</stp>
        <tr r="BC22" s="26"/>
      </tp>
      <tp>
        <v>3.92</v>
        <stp/>
        <stp>*H</stp>
        <stp>CWWA MR0!_12z-GFS</stp>
        <stp>2M Daily Avg Temp official 30yr Anomaly</stp>
        <stp>D</stp>
        <stp>44798</stp>
        <stp/>
        <stp/>
        <stp>1</stp>
        <tr r="AX22" s="26"/>
      </tp>
      <tp>
        <v>5.2</v>
        <stp/>
        <stp>*H</stp>
        <stp>CYYC MR0!_12z-GFS</stp>
        <stp>2M Daily Avg Temp CHNG 2 Forecast Prior</stp>
        <stp>D</stp>
        <stp>44804</stp>
        <stp/>
        <stp/>
        <stp>1</stp>
        <tr r="CA23" s="26"/>
      </tp>
      <tp>
        <v>0.04</v>
        <stp/>
        <stp>*H</stp>
        <stp>CYYC MR0!_12z-GFS</stp>
        <stp>2M Daily Avg Temp CHNG 2 Forecast Prior</stp>
        <stp>D</stp>
        <stp>44805</stp>
        <stp/>
        <stp/>
        <stp>1</stp>
        <tr r="CF23" s="26"/>
      </tp>
      <tp>
        <v>-4.76</v>
        <stp/>
        <stp>*H</stp>
        <stp>CYYC MR0!_12z-GFS</stp>
        <stp>2M Daily Avg Temp CHNG 2 Forecast Prior</stp>
        <stp>D</stp>
        <stp>44806</stp>
        <stp/>
        <stp/>
        <stp>1</stp>
        <tr r="CK23" s="26"/>
      </tp>
      <tp t="s">
        <v/>
        <stp/>
        <stp>*H</stp>
        <stp>CYYC MR0!_12z-GFS</stp>
        <stp>2M Daily Avg Temp CHNG 2 Forecast Prior</stp>
        <stp>D</stp>
        <stp>44807</stp>
        <stp/>
        <stp/>
        <stp>1</stp>
        <tr r="CP23" s="26"/>
      </tp>
      <tp>
        <v>1.94</v>
        <stp/>
        <stp>*H</stp>
        <stp>CYYC MR0!_12z-GFS</stp>
        <stp>2M Daily Avg Temp CHNG 2 Forecast Prior</stp>
        <stp>D</stp>
        <stp>44800</stp>
        <stp/>
        <stp/>
        <stp>1</stp>
        <tr r="BG23" s="26"/>
      </tp>
      <tp>
        <v>6.78</v>
        <stp/>
        <stp>*H</stp>
        <stp>CYYC MR0!_12z-GFS</stp>
        <stp>2M Daily Avg Temp CHNG 2 Forecast Prior</stp>
        <stp>D</stp>
        <stp>44801</stp>
        <stp/>
        <stp/>
        <stp>1</stp>
        <tr r="BL23" s="26"/>
      </tp>
      <tp>
        <v>4.22</v>
        <stp/>
        <stp>*H</stp>
        <stp>CYYC MR0!_12z-GFS</stp>
        <stp>2M Daily Avg Temp CHNG 2 Forecast Prior</stp>
        <stp>D</stp>
        <stp>44802</stp>
        <stp/>
        <stp/>
        <stp>1</stp>
        <tr r="BQ23" s="26"/>
      </tp>
      <tp>
        <v>4.4800000000000004</v>
        <stp/>
        <stp>*H</stp>
        <stp>CYYC MR0!_12z-GFS</stp>
        <stp>2M Daily Avg Temp CHNG 2 Forecast Prior</stp>
        <stp>D</stp>
        <stp>44803</stp>
        <stp/>
        <stp/>
        <stp>1</stp>
        <tr r="BV23" s="26"/>
      </tp>
      <tp>
        <v>2.09</v>
        <stp/>
        <stp>*H</stp>
        <stp>KSPI MR0!_12z-GFS</stp>
        <stp>2M Daily Avg Temp official 30yr Anomaly</stp>
        <stp>D</stp>
        <stp>44799</stp>
        <stp/>
        <stp/>
        <stp>1</stp>
        <tr r="BC11" s="26"/>
      </tp>
      <tp>
        <v>0.9</v>
        <stp/>
        <stp>*H</stp>
        <stp>KSPI MR0!_12z-GFS</stp>
        <stp>2M Daily Avg Temp official 30yr Anomaly</stp>
        <stp>D</stp>
        <stp>44798</stp>
        <stp/>
        <stp/>
        <stp>1</stp>
        <tr r="AX11" s="26"/>
      </tp>
      <tp>
        <v>-1.05</v>
        <stp/>
        <stp>*H</stp>
        <stp>KSPI MR0!_12z-GFS</stp>
        <stp>2M Daily Avg Temp official 30yr Anomaly</stp>
        <stp>D</stp>
        <stp>44793</stp>
        <stp/>
        <stp/>
        <stp>1</stp>
        <tr r="Y11" s="26"/>
      </tp>
      <tp>
        <v>-0.68</v>
        <stp/>
        <stp>*H</stp>
        <stp>KSPI MR0!_12z-GFS</stp>
        <stp>2M Daily Avg Temp official 30yr Anomaly</stp>
        <stp>D</stp>
        <stp>44792</stp>
        <stp/>
        <stp/>
        <stp>1</stp>
        <tr r="T11" s="26"/>
      </tp>
      <tp>
        <v>0.5</v>
        <stp/>
        <stp>*H</stp>
        <stp>KSPI MR0!_12z-GFS</stp>
        <stp>2M Daily Avg Temp official 30yr Anomaly</stp>
        <stp>D</stp>
        <stp>44797</stp>
        <stp/>
        <stp/>
        <stp>1</stp>
        <tr r="AS11" s="26"/>
      </tp>
      <tp>
        <v>-0.86</v>
        <stp/>
        <stp>*H</stp>
        <stp>KSPI MR0!_12z-GFS</stp>
        <stp>2M Daily Avg Temp official 30yr Anomaly</stp>
        <stp>D</stp>
        <stp>44796</stp>
        <stp/>
        <stp/>
        <stp>1</stp>
        <tr r="AN11" s="26"/>
      </tp>
      <tp>
        <v>-0.73</v>
        <stp/>
        <stp>*H</stp>
        <stp>KSPI MR0!_12z-GFS</stp>
        <stp>2M Daily Avg Temp official 30yr Anomaly</stp>
        <stp>D</stp>
        <stp>44795</stp>
        <stp/>
        <stp/>
        <stp>1</stp>
        <tr r="AI11" s="26"/>
      </tp>
      <tp>
        <v>-0.1</v>
        <stp/>
        <stp>*H</stp>
        <stp>KSPI MR0!_12z-GFS</stp>
        <stp>2M Daily Avg Temp official 30yr Anomaly</stp>
        <stp>D</stp>
        <stp>44794</stp>
        <stp/>
        <stp/>
        <stp>1</stp>
        <tr r="AD11" s="26"/>
      </tp>
      <tp>
        <v>15.67</v>
        <stp/>
        <stp>*H</stp>
        <stp>KSPI MR0!_12z-GFS</stp>
        <stp>2M Daily Min Temp</stp>
        <stp>D</stp>
        <stp>44805</stp>
        <stp/>
        <stp/>
        <stp>1</stp>
        <tr r="CE11" s="26"/>
      </tp>
      <tp>
        <v>20.12</v>
        <stp/>
        <stp>*H</stp>
        <stp>KSPI MR0!_12z-GFS</stp>
        <stp>2M Daily Min Temp</stp>
        <stp>D</stp>
        <stp>44804</stp>
        <stp/>
        <stp/>
        <stp>1</stp>
        <tr r="BZ11" s="26"/>
      </tp>
      <tp>
        <v>19.28</v>
        <stp/>
        <stp>*H</stp>
        <stp>KSPI MR0!_12z-GFS</stp>
        <stp>2M Daily Min Temp</stp>
        <stp>D</stp>
        <stp>44807</stp>
        <stp/>
        <stp/>
        <stp>1</stp>
        <tr r="CO11" s="26"/>
      </tp>
      <tp>
        <v>15.59</v>
        <stp/>
        <stp>*H</stp>
        <stp>KSPI MR0!_12z-GFS</stp>
        <stp>2M Daily Min Temp</stp>
        <stp>D</stp>
        <stp>44806</stp>
        <stp/>
        <stp/>
        <stp>1</stp>
        <tr r="CJ11" s="26"/>
      </tp>
      <tp>
        <v>20.010000000000002</v>
        <stp/>
        <stp>*H</stp>
        <stp>KSPI MR0!_12z-GFS</stp>
        <stp>2M Daily Min Temp</stp>
        <stp>D</stp>
        <stp>44801</stp>
        <stp/>
        <stp/>
        <stp>1</stp>
        <tr r="BK11" s="26"/>
      </tp>
      <tp>
        <v>19.510000000000002</v>
        <stp/>
        <stp>*H</stp>
        <stp>KSPI MR0!_12z-GFS</stp>
        <stp>2M Daily Min Temp</stp>
        <stp>D</stp>
        <stp>44800</stp>
        <stp/>
        <stp/>
        <stp>1</stp>
        <tr r="BF11" s="26"/>
      </tp>
      <tp>
        <v>22.77</v>
        <stp/>
        <stp>*H</stp>
        <stp>KSPI MR0!_12z-GFS</stp>
        <stp>2M Daily Min Temp</stp>
        <stp>D</stp>
        <stp>44803</stp>
        <stp/>
        <stp/>
        <stp>1</stp>
        <tr r="BU11" s="26"/>
      </tp>
      <tp>
        <v>22.63</v>
        <stp/>
        <stp>*H</stp>
        <stp>KSPI MR0!_12z-GFS</stp>
        <stp>2M Daily Min Temp</stp>
        <stp>D</stp>
        <stp>44802</stp>
        <stp/>
        <stp/>
        <stp>1</stp>
        <tr r="BP11" s="26"/>
      </tp>
      <tp>
        <v>21.76</v>
        <stp/>
        <stp>*H</stp>
        <stp>KPDK MR0!_12z-GFS</stp>
        <stp>2M Daily Min Temp</stp>
        <stp>D</stp>
        <stp>44801</stp>
        <stp/>
        <stp/>
        <stp>1</stp>
        <tr r="BK15" s="26"/>
      </tp>
      <tp>
        <v>20.260000000000002</v>
        <stp/>
        <stp>*H</stp>
        <stp>KPDK MR0!_12z-GFS</stp>
        <stp>2M Daily Min Temp</stp>
        <stp>D</stp>
        <stp>44800</stp>
        <stp/>
        <stp/>
        <stp>1</stp>
        <tr r="BF15" s="26"/>
      </tp>
      <tp>
        <v>21.6</v>
        <stp/>
        <stp>*H</stp>
        <stp>KPDK MR0!_12z-GFS</stp>
        <stp>2M Daily Min Temp</stp>
        <stp>D</stp>
        <stp>44803</stp>
        <stp/>
        <stp/>
        <stp>1</stp>
        <tr r="BU15" s="26"/>
      </tp>
      <tp>
        <v>21.22</v>
        <stp/>
        <stp>*H</stp>
        <stp>KPDK MR0!_12z-GFS</stp>
        <stp>2M Daily Min Temp</stp>
        <stp>D</stp>
        <stp>44802</stp>
        <stp/>
        <stp/>
        <stp>1</stp>
        <tr r="BP15" s="26"/>
      </tp>
      <tp>
        <v>24.38</v>
        <stp/>
        <stp>*H</stp>
        <stp>KPDK MR0!_12z-GFS</stp>
        <stp>2M Daily Min Temp</stp>
        <stp>D</stp>
        <stp>44805</stp>
        <stp/>
        <stp/>
        <stp>1</stp>
        <tr r="CE15" s="26"/>
      </tp>
      <tp>
        <v>22.53</v>
        <stp/>
        <stp>*H</stp>
        <stp>KPDK MR0!_12z-GFS</stp>
        <stp>2M Daily Min Temp</stp>
        <stp>D</stp>
        <stp>44804</stp>
        <stp/>
        <stp/>
        <stp>1</stp>
        <tr r="BZ15" s="26"/>
      </tp>
      <tp>
        <v>21.3</v>
        <stp/>
        <stp>*H</stp>
        <stp>KPDK MR0!_12z-GFS</stp>
        <stp>2M Daily Min Temp</stp>
        <stp>D</stp>
        <stp>44807</stp>
        <stp/>
        <stp/>
        <stp>1</stp>
        <tr r="CO15" s="26"/>
      </tp>
      <tp>
        <v>22.61</v>
        <stp/>
        <stp>*H</stp>
        <stp>KPDK MR0!_12z-GFS</stp>
        <stp>2M Daily Min Temp</stp>
        <stp>D</stp>
        <stp>44806</stp>
        <stp/>
        <stp/>
        <stp>1</stp>
        <tr r="CJ15" s="26"/>
      </tp>
      <tp>
        <v>17.21</v>
        <stp/>
        <stp>*H</stp>
        <stp>KPIA MR0!_12z-GFS</stp>
        <stp>2M Daily Min Temp</stp>
        <stp>D</stp>
        <stp>44804</stp>
        <stp/>
        <stp/>
        <stp>1</stp>
        <tr r="BZ12" s="26"/>
      </tp>
      <tp>
        <v>13.71</v>
        <stp/>
        <stp>*H</stp>
        <stp>KPIA MR0!_12z-GFS</stp>
        <stp>2M Daily Min Temp</stp>
        <stp>D</stp>
        <stp>44805</stp>
        <stp/>
        <stp/>
        <stp>1</stp>
        <tr r="CE12" s="26"/>
      </tp>
      <tp>
        <v>15.62</v>
        <stp/>
        <stp>*H</stp>
        <stp>KPIA MR0!_12z-GFS</stp>
        <stp>2M Daily Min Temp</stp>
        <stp>D</stp>
        <stp>44806</stp>
        <stp/>
        <stp/>
        <stp>1</stp>
        <tr r="CJ12" s="26"/>
      </tp>
      <tp>
        <v>18.16</v>
        <stp/>
        <stp>*H</stp>
        <stp>KPIA MR0!_12z-GFS</stp>
        <stp>2M Daily Min Temp</stp>
        <stp>D</stp>
        <stp>44807</stp>
        <stp/>
        <stp/>
        <stp>1</stp>
        <tr r="CO12" s="26"/>
      </tp>
      <tp>
        <v>19.3</v>
        <stp/>
        <stp>*H</stp>
        <stp>KPIA MR0!_12z-GFS</stp>
        <stp>2M Daily Min Temp</stp>
        <stp>D</stp>
        <stp>44800</stp>
        <stp/>
        <stp/>
        <stp>1</stp>
        <tr r="BF12" s="26"/>
      </tp>
      <tp>
        <v>20.13</v>
        <stp/>
        <stp>*H</stp>
        <stp>KPIA MR0!_12z-GFS</stp>
        <stp>2M Daily Min Temp</stp>
        <stp>D</stp>
        <stp>44801</stp>
        <stp/>
        <stp/>
        <stp>1</stp>
        <tr r="BK12" s="26"/>
      </tp>
      <tp>
        <v>21.54</v>
        <stp/>
        <stp>*H</stp>
        <stp>KPIA MR0!_12z-GFS</stp>
        <stp>2M Daily Min Temp</stp>
        <stp>D</stp>
        <stp>44802</stp>
        <stp/>
        <stp/>
        <stp>1</stp>
        <tr r="BP12" s="26"/>
      </tp>
      <tp>
        <v>22.65</v>
        <stp/>
        <stp>*H</stp>
        <stp>KPIA MR0!_12z-GFS</stp>
        <stp>2M Daily Min Temp</stp>
        <stp>D</stp>
        <stp>44803</stp>
        <stp/>
        <stp/>
        <stp>1</stp>
        <tr r="BU12" s="26"/>
      </tp>
      <tp>
        <v>20.69</v>
        <stp/>
        <stp>*H</stp>
        <stp>KORD MR0!_12z-GFS</stp>
        <stp>2M Daily Min Temp</stp>
        <stp>D</stp>
        <stp>44807</stp>
        <stp/>
        <stp/>
        <stp>1</stp>
        <tr r="CO10" s="26"/>
      </tp>
      <tp>
        <v>19.16</v>
        <stp/>
        <stp>*H</stp>
        <stp>KORD MR0!_12z-GFS</stp>
        <stp>2M Daily Min Temp</stp>
        <stp>D</stp>
        <stp>44806</stp>
        <stp/>
        <stp/>
        <stp>1</stp>
        <tr r="CJ10" s="26"/>
      </tp>
      <tp>
        <v>17.809999999999999</v>
        <stp/>
        <stp>*H</stp>
        <stp>KORD MR0!_12z-GFS</stp>
        <stp>2M Daily Min Temp</stp>
        <stp>D</stp>
        <stp>44805</stp>
        <stp/>
        <stp/>
        <stp>1</stp>
        <tr r="CE10" s="26"/>
      </tp>
      <tp>
        <v>19.57</v>
        <stp/>
        <stp>*H</stp>
        <stp>KORD MR0!_12z-GFS</stp>
        <stp>2M Daily Min Temp</stp>
        <stp>D</stp>
        <stp>44804</stp>
        <stp/>
        <stp/>
        <stp>1</stp>
        <tr r="BZ10" s="26"/>
      </tp>
      <tp>
        <v>22.02</v>
        <stp/>
        <stp>*H</stp>
        <stp>KORD MR0!_12z-GFS</stp>
        <stp>2M Daily Min Temp</stp>
        <stp>D</stp>
        <stp>44803</stp>
        <stp/>
        <stp/>
        <stp>1</stp>
        <tr r="BU10" s="26"/>
      </tp>
      <tp>
        <v>22.65</v>
        <stp/>
        <stp>*H</stp>
        <stp>KORD MR0!_12z-GFS</stp>
        <stp>2M Daily Min Temp</stp>
        <stp>D</stp>
        <stp>44802</stp>
        <stp/>
        <stp/>
        <stp>1</stp>
        <tr r="BP10" s="26"/>
      </tp>
      <tp>
        <v>20.67</v>
        <stp/>
        <stp>*H</stp>
        <stp>KORD MR0!_12z-GFS</stp>
        <stp>2M Daily Min Temp</stp>
        <stp>D</stp>
        <stp>44801</stp>
        <stp/>
        <stp/>
        <stp>1</stp>
        <tr r="BK10" s="26"/>
      </tp>
      <tp>
        <v>19.09</v>
        <stp/>
        <stp>*H</stp>
        <stp>KORD MR0!_12z-GFS</stp>
        <stp>2M Daily Min Temp</stp>
        <stp>D</stp>
        <stp>44800</stp>
        <stp/>
        <stp/>
        <stp>1</stp>
        <tr r="BF10" s="26"/>
      </tp>
      <tp>
        <v>31.84</v>
        <stp/>
        <stp>*H</stp>
        <stp>CYYC MR0!_12z-GFS</stp>
        <stp>2M Daily Max Temp</stp>
        <stp>D</stp>
        <stp>44804</stp>
        <stp/>
        <stp/>
        <stp>1</stp>
        <tr r="BX23" s="26"/>
      </tp>
      <tp>
        <v>26.04</v>
        <stp/>
        <stp>*H</stp>
        <stp>CYYC MR0!_12z-GFS</stp>
        <stp>2M Daily Max Temp</stp>
        <stp>D</stp>
        <stp>44805</stp>
        <stp/>
        <stp/>
        <stp>1</stp>
        <tr r="CC23" s="26"/>
      </tp>
      <tp>
        <v>26.73</v>
        <stp/>
        <stp>*H</stp>
        <stp>CYYC MR0!_12z-GFS</stp>
        <stp>2M Daily Max Temp</stp>
        <stp>D</stp>
        <stp>44806</stp>
        <stp/>
        <stp/>
        <stp>1</stp>
        <tr r="CH23" s="26"/>
      </tp>
      <tp>
        <v>20.79</v>
        <stp/>
        <stp>*H</stp>
        <stp>CYYC MR0!_12z-GFS</stp>
        <stp>2M Daily Max Temp</stp>
        <stp>D</stp>
        <stp>44807</stp>
        <stp/>
        <stp/>
        <stp>1</stp>
        <tr r="CM23" s="26"/>
      </tp>
      <tp>
        <v>32.1</v>
        <stp/>
        <stp>*H</stp>
        <stp>CYYC MR0!_12z-GFS</stp>
        <stp>2M Daily Max Temp</stp>
        <stp>D</stp>
        <stp>44800</stp>
        <stp/>
        <stp/>
        <stp>1</stp>
        <tr r="BD23" s="26"/>
      </tp>
      <tp>
        <v>32.520000000000003</v>
        <stp/>
        <stp>*H</stp>
        <stp>CYYC MR0!_12z-GFS</stp>
        <stp>2M Daily Max Temp</stp>
        <stp>D</stp>
        <stp>44801</stp>
        <stp/>
        <stp/>
        <stp>1</stp>
        <tr r="BI23" s="26"/>
      </tp>
      <tp>
        <v>26.93</v>
        <stp/>
        <stp>*H</stp>
        <stp>CYYC MR0!_12z-GFS</stp>
        <stp>2M Daily Max Temp</stp>
        <stp>D</stp>
        <stp>44802</stp>
        <stp/>
        <stp/>
        <stp>1</stp>
        <tr r="BN23" s="26"/>
      </tp>
      <tp>
        <v>30.21</v>
        <stp/>
        <stp>*H</stp>
        <stp>CYYC MR0!_12z-GFS</stp>
        <stp>2M Daily Max Temp</stp>
        <stp>D</stp>
        <stp>44803</stp>
        <stp/>
        <stp/>
        <stp>1</stp>
        <tr r="BS23" s="26"/>
      </tp>
      <tp>
        <v>20.04</v>
        <stp/>
        <stp>*H</stp>
        <stp>CYBW MR0!_12z-GFS</stp>
        <stp>2M Daily Max Temp</stp>
        <stp>D</stp>
        <stp>44807</stp>
        <stp/>
        <stp/>
        <stp>1</stp>
        <tr r="CM24" s="26"/>
      </tp>
      <tp>
        <v>25.02</v>
        <stp/>
        <stp>*H</stp>
        <stp>CYBW MR0!_12z-GFS</stp>
        <stp>2M Daily Max Temp</stp>
        <stp>D</stp>
        <stp>44806</stp>
        <stp/>
        <stp/>
        <stp>1</stp>
        <tr r="CH24" s="26"/>
      </tp>
      <tp>
        <v>25.7</v>
        <stp/>
        <stp>*H</stp>
        <stp>CYBW MR0!_12z-GFS</stp>
        <stp>2M Daily Max Temp</stp>
        <stp>D</stp>
        <stp>44805</stp>
        <stp/>
        <stp/>
        <stp>1</stp>
        <tr r="CC24" s="26"/>
      </tp>
      <tp>
        <v>31.11</v>
        <stp/>
        <stp>*H</stp>
        <stp>CYBW MR0!_12z-GFS</stp>
        <stp>2M Daily Max Temp</stp>
        <stp>D</stp>
        <stp>44804</stp>
        <stp/>
        <stp/>
        <stp>1</stp>
        <tr r="BX24" s="26"/>
      </tp>
      <tp>
        <v>28.91</v>
        <stp/>
        <stp>*H</stp>
        <stp>CYBW MR0!_12z-GFS</stp>
        <stp>2M Daily Max Temp</stp>
        <stp>D</stp>
        <stp>44803</stp>
        <stp/>
        <stp/>
        <stp>1</stp>
        <tr r="BS24" s="26"/>
      </tp>
      <tp>
        <v>25.74</v>
        <stp/>
        <stp>*H</stp>
        <stp>CYBW MR0!_12z-GFS</stp>
        <stp>2M Daily Max Temp</stp>
        <stp>D</stp>
        <stp>44802</stp>
        <stp/>
        <stp/>
        <stp>1</stp>
        <tr r="BN24" s="26"/>
      </tp>
      <tp>
        <v>31.34</v>
        <stp/>
        <stp>*H</stp>
        <stp>CYBW MR0!_12z-GFS</stp>
        <stp>2M Daily Max Temp</stp>
        <stp>D</stp>
        <stp>44801</stp>
        <stp/>
        <stp/>
        <stp>1</stp>
        <tr r="BI24" s="26"/>
      </tp>
      <tp>
        <v>30.52</v>
        <stp/>
        <stp>*H</stp>
        <stp>CYBW MR0!_12z-GFS</stp>
        <stp>2M Daily Max Temp</stp>
        <stp>D</stp>
        <stp>44800</stp>
        <stp/>
        <stp/>
        <stp>1</stp>
        <tr r="BD24" s="26"/>
      </tp>
      <tp>
        <v>26.96</v>
        <stp/>
        <stp>*H</stp>
        <stp>KIAH MR0!_12z-GFS</stp>
        <stp>2M Daily Min Temp</stp>
        <stp>D</stp>
        <stp>44804</stp>
        <stp/>
        <stp/>
        <stp>1</stp>
        <tr r="BZ13" s="26"/>
      </tp>
      <tp>
        <v>26.88</v>
        <stp/>
        <stp>*H</stp>
        <stp>KIAH MR0!_12z-GFS</stp>
        <stp>2M Daily Min Temp</stp>
        <stp>D</stp>
        <stp>44805</stp>
        <stp/>
        <stp/>
        <stp>1</stp>
        <tr r="CE13" s="26"/>
      </tp>
      <tp>
        <v>26.17</v>
        <stp/>
        <stp>*H</stp>
        <stp>KIAH MR0!_12z-GFS</stp>
        <stp>2M Daily Min Temp</stp>
        <stp>D</stp>
        <stp>44806</stp>
        <stp/>
        <stp/>
        <stp>1</stp>
        <tr r="CJ13" s="26"/>
      </tp>
      <tp>
        <v>25.97</v>
        <stp/>
        <stp>*H</stp>
        <stp>KIAH MR0!_12z-GFS</stp>
        <stp>2M Daily Min Temp</stp>
        <stp>D</stp>
        <stp>44807</stp>
        <stp/>
        <stp/>
        <stp>1</stp>
        <tr r="CO13" s="26"/>
      </tp>
      <tp>
        <v>24.73</v>
        <stp/>
        <stp>*H</stp>
        <stp>KIAH MR0!_12z-GFS</stp>
        <stp>2M Daily Min Temp</stp>
        <stp>D</stp>
        <stp>44800</stp>
        <stp/>
        <stp/>
        <stp>1</stp>
        <tr r="BF13" s="26"/>
      </tp>
      <tp>
        <v>25.31</v>
        <stp/>
        <stp>*H</stp>
        <stp>KIAH MR0!_12z-GFS</stp>
        <stp>2M Daily Min Temp</stp>
        <stp>D</stp>
        <stp>44801</stp>
        <stp/>
        <stp/>
        <stp>1</stp>
        <tr r="BK13" s="26"/>
      </tp>
      <tp>
        <v>26.88</v>
        <stp/>
        <stp>*H</stp>
        <stp>KIAH MR0!_12z-GFS</stp>
        <stp>2M Daily Min Temp</stp>
        <stp>D</stp>
        <stp>44802</stp>
        <stp/>
        <stp/>
        <stp>1</stp>
        <tr r="BP13" s="26"/>
      </tp>
      <tp>
        <v>27.39</v>
        <stp/>
        <stp>*H</stp>
        <stp>KIAH MR0!_12z-GFS</stp>
        <stp>2M Daily Min Temp</stp>
        <stp>D</stp>
        <stp>44803</stp>
        <stp/>
        <stp/>
        <stp>1</stp>
        <tr r="BU13" s="26"/>
      </tp>
      <tp>
        <v>26.01</v>
        <stp/>
        <stp>*H</stp>
        <stp>KHOU MR0!_12z-GFS</stp>
        <stp>2M Daily Min Temp</stp>
        <stp>D</stp>
        <stp>44802</stp>
        <stp/>
        <stp/>
        <stp>1</stp>
        <tr r="BP14" s="26"/>
      </tp>
      <tp>
        <v>26.32</v>
        <stp/>
        <stp>*H</stp>
        <stp>KHOU MR0!_12z-GFS</stp>
        <stp>2M Daily Min Temp</stp>
        <stp>D</stp>
        <stp>44803</stp>
        <stp/>
        <stp/>
        <stp>1</stp>
        <tr r="BU14" s="26"/>
      </tp>
      <tp>
        <v>24.69</v>
        <stp/>
        <stp>*H</stp>
        <stp>KHOU MR0!_12z-GFS</stp>
        <stp>2M Daily Min Temp</stp>
        <stp>D</stp>
        <stp>44800</stp>
        <stp/>
        <stp/>
        <stp>1</stp>
        <tr r="BF14" s="26"/>
      </tp>
      <tp>
        <v>24.17</v>
        <stp/>
        <stp>*H</stp>
        <stp>KHOU MR0!_12z-GFS</stp>
        <stp>2M Daily Min Temp</stp>
        <stp>D</stp>
        <stp>44801</stp>
        <stp/>
        <stp/>
        <stp>1</stp>
        <tr r="BK14" s="26"/>
      </tp>
      <tp>
        <v>25.33</v>
        <stp/>
        <stp>*H</stp>
        <stp>KHOU MR0!_12z-GFS</stp>
        <stp>2M Daily Min Temp</stp>
        <stp>D</stp>
        <stp>44806</stp>
        <stp/>
        <stp/>
        <stp>1</stp>
        <tr r="CJ14" s="26"/>
      </tp>
      <tp>
        <v>25.12</v>
        <stp/>
        <stp>*H</stp>
        <stp>KHOU MR0!_12z-GFS</stp>
        <stp>2M Daily Min Temp</stp>
        <stp>D</stp>
        <stp>44807</stp>
        <stp/>
        <stp/>
        <stp>1</stp>
        <tr r="CO14" s="26"/>
      </tp>
      <tp>
        <v>25.81</v>
        <stp/>
        <stp>*H</stp>
        <stp>KHOU MR0!_12z-GFS</stp>
        <stp>2M Daily Min Temp</stp>
        <stp>D</stp>
        <stp>44804</stp>
        <stp/>
        <stp/>
        <stp>1</stp>
        <tr r="BZ14" s="26"/>
      </tp>
      <tp>
        <v>25.59</v>
        <stp/>
        <stp>*H</stp>
        <stp>KHOU MR0!_12z-GFS</stp>
        <stp>2M Daily Min Temp</stp>
        <stp>D</stp>
        <stp>44805</stp>
        <stp/>
        <stp/>
        <stp>1</stp>
        <tr r="CE14" s="26"/>
      </tp>
      <tp>
        <v>25.09</v>
        <stp/>
        <stp>*H</stp>
        <stp>CWWA MR0!_12z-GFS</stp>
        <stp>2M Daily Max Temp</stp>
        <stp>D</stp>
        <stp>44802</stp>
        <stp/>
        <stp/>
        <stp>1</stp>
        <tr r="BN22" s="26"/>
      </tp>
      <tp>
        <v>25.1</v>
        <stp/>
        <stp>*H</stp>
        <stp>CWWA MR0!_12z-GFS</stp>
        <stp>2M Daily Max Temp</stp>
        <stp>D</stp>
        <stp>44803</stp>
        <stp/>
        <stp/>
        <stp>1</stp>
        <tr r="BS22" s="26"/>
      </tp>
      <tp>
        <v>21.56</v>
        <stp/>
        <stp>*H</stp>
        <stp>CWWA MR0!_12z-GFS</stp>
        <stp>2M Daily Max Temp</stp>
        <stp>D</stp>
        <stp>44800</stp>
        <stp/>
        <stp/>
        <stp>1</stp>
        <tr r="BD22" s="26"/>
      </tp>
      <tp>
        <v>21.79</v>
        <stp/>
        <stp>*H</stp>
        <stp>CWWA MR0!_12z-GFS</stp>
        <stp>2M Daily Max Temp</stp>
        <stp>D</stp>
        <stp>44801</stp>
        <stp/>
        <stp/>
        <stp>1</stp>
        <tr r="BI22" s="26"/>
      </tp>
      <tp>
        <v>19.39</v>
        <stp/>
        <stp>*H</stp>
        <stp>CWWA MR0!_12z-GFS</stp>
        <stp>2M Daily Max Temp</stp>
        <stp>D</stp>
        <stp>44806</stp>
        <stp/>
        <stp/>
        <stp>1</stp>
        <tr r="CH22" s="26"/>
      </tp>
      <tp>
        <v>22.62</v>
        <stp/>
        <stp>*H</stp>
        <stp>CWWA MR0!_12z-GFS</stp>
        <stp>2M Daily Max Temp</stp>
        <stp>D</stp>
        <stp>44807</stp>
        <stp/>
        <stp/>
        <stp>1</stp>
        <tr r="CM22" s="26"/>
      </tp>
      <tp>
        <v>22.41</v>
        <stp/>
        <stp>*H</stp>
        <stp>CWWA MR0!_12z-GFS</stp>
        <stp>2M Daily Max Temp</stp>
        <stp>D</stp>
        <stp>44804</stp>
        <stp/>
        <stp/>
        <stp>1</stp>
        <tr r="BX22" s="26"/>
      </tp>
      <tp>
        <v>18</v>
        <stp/>
        <stp>*H</stp>
        <stp>CWWA MR0!_12z-GFS</stp>
        <stp>2M Daily Max Temp</stp>
        <stp>D</stp>
        <stp>44805</stp>
        <stp/>
        <stp/>
        <stp>1</stp>
        <tr r="CC22" s="26"/>
      </tp>
      <tp>
        <v>-1.52</v>
        <stp/>
        <stp>*H</stp>
        <stp>KSPI MR0!_12z-GFS</stp>
        <stp>2M Daily Avg Temp CHNG 2 Forecast Prior</stp>
        <stp>D</stp>
        <stp>44798</stp>
        <stp/>
        <stp/>
        <stp>1</stp>
        <tr r="AW11" s="26"/>
      </tp>
      <tp>
        <v>-1.51</v>
        <stp/>
        <stp>*H</stp>
        <stp>KSPI MR0!_12z-GFS</stp>
        <stp>2M Daily Avg Temp CHNG 2 Forecast Prior</stp>
        <stp>D</stp>
        <stp>44799</stp>
        <stp/>
        <stp/>
        <stp>1</stp>
        <tr r="BB11" s="26"/>
      </tp>
      <tp>
        <v>-0.62</v>
        <stp/>
        <stp>*H</stp>
        <stp>KSPI MR0!_12z-GFS</stp>
        <stp>2M Daily Avg Temp CHNG 2 Forecast Prior</stp>
        <stp>D</stp>
        <stp>44794</stp>
        <stp/>
        <stp/>
        <stp>1</stp>
        <tr r="AC11" s="26"/>
      </tp>
      <tp>
        <v>-1.07</v>
        <stp/>
        <stp>*H</stp>
        <stp>KSPI MR0!_12z-GFS</stp>
        <stp>2M Daily Avg Temp CHNG 2 Forecast Prior</stp>
        <stp>D</stp>
        <stp>44795</stp>
        <stp/>
        <stp/>
        <stp>1</stp>
        <tr r="AH11" s="26"/>
      </tp>
      <tp>
        <v>-1.42</v>
        <stp/>
        <stp>*H</stp>
        <stp>KSPI MR0!_12z-GFS</stp>
        <stp>2M Daily Avg Temp CHNG 2 Forecast Prior</stp>
        <stp>D</stp>
        <stp>44796</stp>
        <stp/>
        <stp/>
        <stp>1</stp>
        <tr r="AM11" s="26"/>
      </tp>
      <tp>
        <v>-1.28</v>
        <stp/>
        <stp>*H</stp>
        <stp>KSPI MR0!_12z-GFS</stp>
        <stp>2M Daily Avg Temp CHNG 2 Forecast Prior</stp>
        <stp>D</stp>
        <stp>44797</stp>
        <stp/>
        <stp/>
        <stp>1</stp>
        <tr r="AR11" s="26"/>
      </tp>
      <tp>
        <v>0.06</v>
        <stp/>
        <stp>*H</stp>
        <stp>KSPI MR0!_12z-GFS</stp>
        <stp>2M Daily Avg Temp CHNG 2 Forecast Prior</stp>
        <stp>D</stp>
        <stp>44792</stp>
        <stp/>
        <stp/>
        <stp>1</stp>
        <tr r="S11" s="26"/>
      </tp>
      <tp>
        <v>-0.79</v>
        <stp/>
        <stp>*H</stp>
        <stp>KSPI MR0!_12z-GFS</stp>
        <stp>2M Daily Avg Temp CHNG 2 Forecast Prior</stp>
        <stp>D</stp>
        <stp>44793</stp>
        <stp/>
        <stp/>
        <stp>1</stp>
        <tr r="X11" s="26"/>
      </tp>
      <tp>
        <v>2.06</v>
        <stp/>
        <stp>*H</stp>
        <stp>KORD MR0!_12z-GFS</stp>
        <stp>2M Daily Avg Temp official 30yr Anomaly</stp>
        <stp>D</stp>
        <stp>44799</stp>
        <stp/>
        <stp/>
        <stp>1</stp>
        <tr r="BC10" s="26"/>
      </tp>
      <tp>
        <v>2.85</v>
        <stp/>
        <stp>*H</stp>
        <stp>KORD MR0!_12z-GFS</stp>
        <stp>2M Daily Avg Temp official 30yr Anomaly</stp>
        <stp>D</stp>
        <stp>44798</stp>
        <stp/>
        <stp/>
        <stp>1</stp>
        <tr r="AX10" s="26"/>
      </tp>
      <tp>
        <v>-0.36</v>
        <stp/>
        <stp>*H</stp>
        <stp>KORD MR0!_12z-GFS</stp>
        <stp>2M Daily Avg Temp official 30yr Anomaly</stp>
        <stp>D</stp>
        <stp>44793</stp>
        <stp/>
        <stp/>
        <stp>1</stp>
        <tr r="Y10" s="26"/>
      </tp>
      <tp>
        <v>2.94</v>
        <stp/>
        <stp>*H</stp>
        <stp>KORD MR0!_12z-GFS</stp>
        <stp>2M Daily Avg Temp official 30yr Anomaly</stp>
        <stp>D</stp>
        <stp>44792</stp>
        <stp/>
        <stp/>
        <stp>1</stp>
        <tr r="T10" s="26"/>
      </tp>
      <tp>
        <v>2.74</v>
        <stp/>
        <stp>*H</stp>
        <stp>KORD MR0!_12z-GFS</stp>
        <stp>2M Daily Avg Temp official 30yr Anomaly</stp>
        <stp>D</stp>
        <stp>44797</stp>
        <stp/>
        <stp/>
        <stp>1</stp>
        <tr r="AS10" s="26"/>
      </tp>
      <tp>
        <v>0.57999999999999996</v>
        <stp/>
        <stp>*H</stp>
        <stp>KORD MR0!_12z-GFS</stp>
        <stp>2M Daily Avg Temp official 30yr Anomaly</stp>
        <stp>D</stp>
        <stp>44796</stp>
        <stp/>
        <stp/>
        <stp>1</stp>
        <tr r="AN10" s="26"/>
      </tp>
      <tp>
        <v>0.32</v>
        <stp/>
        <stp>*H</stp>
        <stp>KORD MR0!_12z-GFS</stp>
        <stp>2M Daily Avg Temp official 30yr Anomaly</stp>
        <stp>D</stp>
        <stp>44795</stp>
        <stp/>
        <stp/>
        <stp>1</stp>
        <tr r="AI10" s="26"/>
      </tp>
      <tp>
        <v>-0.3</v>
        <stp/>
        <stp>*H</stp>
        <stp>KORD MR0!_12z-GFS</stp>
        <stp>2M Daily Avg Temp official 30yr Anomaly</stp>
        <stp>D</stp>
        <stp>44794</stp>
        <stp/>
        <stp/>
        <stp>1</stp>
        <tr r="AD10" s="26"/>
      </tp>
      <tp>
        <v>-2.2200000000000002</v>
        <stp/>
        <stp>*H</stp>
        <stp>KORD MR0!_12z-GFS</stp>
        <stp>2M Daily Avg Temp CHNG 2 Forecast Prior</stp>
        <stp>D</stp>
        <stp>44798</stp>
        <stp/>
        <stp/>
        <stp>1</stp>
        <tr r="AW10" s="26"/>
      </tp>
      <tp>
        <v>-2</v>
        <stp/>
        <stp>*H</stp>
        <stp>KORD MR0!_12z-GFS</stp>
        <stp>2M Daily Avg Temp CHNG 2 Forecast Prior</stp>
        <stp>D</stp>
        <stp>44799</stp>
        <stp/>
        <stp/>
        <stp>1</stp>
        <tr r="BB10" s="26"/>
      </tp>
      <tp>
        <v>0.3</v>
        <stp/>
        <stp>*H</stp>
        <stp>KORD MR0!_12z-GFS</stp>
        <stp>2M Daily Avg Temp CHNG 2 Forecast Prior</stp>
        <stp>D</stp>
        <stp>44794</stp>
        <stp/>
        <stp/>
        <stp>1</stp>
        <tr r="AC10" s="26"/>
      </tp>
      <tp>
        <v>-0.37</v>
        <stp/>
        <stp>*H</stp>
        <stp>KORD MR0!_12z-GFS</stp>
        <stp>2M Daily Avg Temp CHNG 2 Forecast Prior</stp>
        <stp>D</stp>
        <stp>44795</stp>
        <stp/>
        <stp/>
        <stp>1</stp>
        <tr r="AH10" s="26"/>
      </tp>
      <tp>
        <v>-0.73</v>
        <stp/>
        <stp>*H</stp>
        <stp>KORD MR0!_12z-GFS</stp>
        <stp>2M Daily Avg Temp CHNG 2 Forecast Prior</stp>
        <stp>D</stp>
        <stp>44796</stp>
        <stp/>
        <stp/>
        <stp>1</stp>
        <tr r="AM10" s="26"/>
      </tp>
      <tp>
        <v>-0.98</v>
        <stp/>
        <stp>*H</stp>
        <stp>KORD MR0!_12z-GFS</stp>
        <stp>2M Daily Avg Temp CHNG 2 Forecast Prior</stp>
        <stp>D</stp>
        <stp>44797</stp>
        <stp/>
        <stp/>
        <stp>1</stp>
        <tr r="AR10" s="26"/>
      </tp>
      <tp>
        <v>0.38</v>
        <stp/>
        <stp>*H</stp>
        <stp>KORD MR0!_12z-GFS</stp>
        <stp>2M Daily Avg Temp CHNG 2 Forecast Prior</stp>
        <stp>D</stp>
        <stp>44792</stp>
        <stp/>
        <stp/>
        <stp>1</stp>
        <tr r="S10" s="26"/>
      </tp>
      <tp>
        <v>0.24</v>
        <stp/>
        <stp>*H</stp>
        <stp>KORD MR0!_12z-GFS</stp>
        <stp>2M Daily Avg Temp CHNG 2 Forecast Prior</stp>
        <stp>D</stp>
        <stp>44793</stp>
        <stp/>
        <stp/>
        <stp>1</stp>
        <tr r="X10" s="26"/>
      </tp>
      <tp>
        <v>7.38</v>
        <stp/>
        <stp>*H</stp>
        <stp>KORD MR0!_12z-GFS</stp>
        <stp>2M Daily Avg Temp CHNG 2 Forecast Prior</stp>
        <stp>D</stp>
        <stp>44804</stp>
        <stp/>
        <stp/>
        <stp>1</stp>
        <tr r="CA10" s="26"/>
      </tp>
      <tp>
        <v>6.51</v>
        <stp/>
        <stp>*H</stp>
        <stp>KORD MR0!_12z-GFS</stp>
        <stp>2M Daily Avg Temp CHNG 2 Forecast Prior</stp>
        <stp>D</stp>
        <stp>44805</stp>
        <stp/>
        <stp/>
        <stp>1</stp>
        <tr r="CF10" s="26"/>
      </tp>
      <tp>
        <v>9.5</v>
        <stp/>
        <stp>*H</stp>
        <stp>KORD MR0!_12z-GFS</stp>
        <stp>2M Daily Avg Temp CHNG 2 Forecast Prior</stp>
        <stp>D</stp>
        <stp>44806</stp>
        <stp/>
        <stp/>
        <stp>1</stp>
        <tr r="CK10" s="26"/>
      </tp>
      <tp t="s">
        <v/>
        <stp/>
        <stp>*H</stp>
        <stp>KORD MR0!_12z-GFS</stp>
        <stp>2M Daily Avg Temp CHNG 2 Forecast Prior</stp>
        <stp>D</stp>
        <stp>44807</stp>
        <stp/>
        <stp/>
        <stp>1</stp>
        <tr r="CP10" s="26"/>
      </tp>
      <tp>
        <v>-2.34</v>
        <stp/>
        <stp>*H</stp>
        <stp>KORD MR0!_12z-GFS</stp>
        <stp>2M Daily Avg Temp CHNG 2 Forecast Prior</stp>
        <stp>D</stp>
        <stp>44800</stp>
        <stp/>
        <stp/>
        <stp>1</stp>
        <tr r="BG10" s="26"/>
      </tp>
      <tp>
        <v>-2.48</v>
        <stp/>
        <stp>*H</stp>
        <stp>KORD MR0!_12z-GFS</stp>
        <stp>2M Daily Avg Temp CHNG 2 Forecast Prior</stp>
        <stp>D</stp>
        <stp>44801</stp>
        <stp/>
        <stp/>
        <stp>1</stp>
        <tr r="BL10" s="26"/>
      </tp>
      <tp>
        <v>0.17</v>
        <stp/>
        <stp>*H</stp>
        <stp>KORD MR0!_12z-GFS</stp>
        <stp>2M Daily Avg Temp CHNG 2 Forecast Prior</stp>
        <stp>D</stp>
        <stp>44802</stp>
        <stp/>
        <stp/>
        <stp>1</stp>
        <tr r="BQ10" s="26"/>
      </tp>
      <tp>
        <v>1.73</v>
        <stp/>
        <stp>*H</stp>
        <stp>KORD MR0!_12z-GFS</stp>
        <stp>2M Daily Avg Temp CHNG 2 Forecast Prior</stp>
        <stp>D</stp>
        <stp>44803</stp>
        <stp/>
        <stp/>
        <stp>1</stp>
        <tr r="BV10" s="26"/>
      </tp>
      <tp>
        <v>6.39</v>
        <stp/>
        <stp>*H</stp>
        <stp>KORD MR0!_12z-GFS</stp>
        <stp>2M Daily Avg Temp official 30yr Anomaly</stp>
        <stp>D</stp>
        <stp>44803</stp>
        <stp/>
        <stp/>
        <stp>1</stp>
        <tr r="BW10" s="26"/>
      </tp>
      <tp>
        <v>6.64</v>
        <stp/>
        <stp>*H</stp>
        <stp>KORD MR0!_12z-GFS</stp>
        <stp>2M Daily Avg Temp official 30yr Anomaly</stp>
        <stp>D</stp>
        <stp>44802</stp>
        <stp/>
        <stp/>
        <stp>1</stp>
        <tr r="BR10" s="26"/>
      </tp>
      <tp>
        <v>5.63</v>
        <stp/>
        <stp>*H</stp>
        <stp>KORD MR0!_12z-GFS</stp>
        <stp>2M Daily Avg Temp official 30yr Anomaly</stp>
        <stp>D</stp>
        <stp>44801</stp>
        <stp/>
        <stp/>
        <stp>1</stp>
        <tr r="BM10" s="26"/>
      </tp>
      <tp>
        <v>3.66</v>
        <stp/>
        <stp>*H</stp>
        <stp>KORD MR0!_12z-GFS</stp>
        <stp>2M Daily Avg Temp official 30yr Anomaly</stp>
        <stp>D</stp>
        <stp>44800</stp>
        <stp/>
        <stp/>
        <stp>1</stp>
        <tr r="BH10" s="26"/>
      </tp>
      <tp>
        <v>7.61</v>
        <stp/>
        <stp>*H</stp>
        <stp>KORD MR0!_12z-GFS</stp>
        <stp>2M Daily Avg Temp official 30yr Anomaly</stp>
        <stp>D</stp>
        <stp>44807</stp>
        <stp/>
        <stp/>
        <stp>1</stp>
        <tr r="CQ10" s="26"/>
      </tp>
      <tp>
        <v>5.0599999999999996</v>
        <stp/>
        <stp>*H</stp>
        <stp>KORD MR0!_12z-GFS</stp>
        <stp>2M Daily Avg Temp official 30yr Anomaly</stp>
        <stp>D</stp>
        <stp>44806</stp>
        <stp/>
        <stp/>
        <stp>1</stp>
        <tr r="CL10" s="26"/>
      </tp>
      <tp>
        <v>2.77</v>
        <stp/>
        <stp>*H</stp>
        <stp>KORD MR0!_12z-GFS</stp>
        <stp>2M Daily Avg Temp official 30yr Anomaly</stp>
        <stp>D</stp>
        <stp>44805</stp>
        <stp/>
        <stp/>
        <stp>1</stp>
        <tr r="CG10" s="26"/>
      </tp>
      <tp>
        <v>1.92</v>
        <stp/>
        <stp>*H</stp>
        <stp>KORD MR0!_12z-GFS</stp>
        <stp>2M Daily Avg Temp official 30yr Anomaly</stp>
        <stp>D</stp>
        <stp>44804</stp>
        <stp/>
        <stp/>
        <stp>1</stp>
        <tr r="CB10" s="26"/>
      </tp>
      <tp>
        <v>15.78</v>
        <stp/>
        <stp>*H</stp>
        <stp>KSPI MR0!_12z-GFS</stp>
        <stp>2M Daily Min Temp</stp>
        <stp>D</stp>
        <stp>44795</stp>
        <stp/>
        <stp/>
        <stp>1</stp>
        <tr r="AG11" s="26"/>
      </tp>
      <tp>
        <v>16.95</v>
        <stp/>
        <stp>*H</stp>
        <stp>KSPI MR0!_12z-GFS</stp>
        <stp>2M Daily Min Temp</stp>
        <stp>D</stp>
        <stp>44794</stp>
        <stp/>
        <stp/>
        <stp>1</stp>
        <tr r="AB11" s="26"/>
      </tp>
      <tp>
        <v>16.7</v>
        <stp/>
        <stp>*H</stp>
        <stp>KSPI MR0!_12z-GFS</stp>
        <stp>2M Daily Min Temp</stp>
        <stp>D</stp>
        <stp>44797</stp>
        <stp/>
        <stp/>
        <stp>1</stp>
        <tr r="AQ11" s="26"/>
      </tp>
      <tp>
        <v>15.12</v>
        <stp/>
        <stp>*H</stp>
        <stp>KSPI MR0!_12z-GFS</stp>
        <stp>2M Daily Min Temp</stp>
        <stp>D</stp>
        <stp>44796</stp>
        <stp/>
        <stp/>
        <stp>1</stp>
        <tr r="AL11" s="26"/>
      </tp>
      <tp>
        <v>17.38</v>
        <stp/>
        <stp>*H</stp>
        <stp>KSPI MR0!_12z-GFS</stp>
        <stp>2M Daily Min Temp</stp>
        <stp>D</stp>
        <stp>44793</stp>
        <stp/>
        <stp/>
        <stp>1</stp>
        <tr r="W11" s="26"/>
      </tp>
      <tp>
        <v>17.399999999999999</v>
        <stp/>
        <stp>*H</stp>
        <stp>KSPI MR0!_12z-GFS</stp>
        <stp>2M Daily Min Temp</stp>
        <stp>D</stp>
        <stp>44792</stp>
        <stp/>
        <stp/>
        <stp>1</stp>
        <tr r="R11" s="26"/>
      </tp>
      <tp>
        <v>18.82</v>
        <stp/>
        <stp>*H</stp>
        <stp>KSPI MR0!_12z-GFS</stp>
        <stp>2M Daily Min Temp</stp>
        <stp>D</stp>
        <stp>44799</stp>
        <stp/>
        <stp/>
        <stp>1</stp>
        <tr r="BA11" s="26"/>
      </tp>
      <tp>
        <v>17.87</v>
        <stp/>
        <stp>*H</stp>
        <stp>KSPI MR0!_12z-GFS</stp>
        <stp>2M Daily Min Temp</stp>
        <stp>D</stp>
        <stp>44798</stp>
        <stp/>
        <stp/>
        <stp>1</stp>
        <tr r="AV11" s="26"/>
      </tp>
      <tp>
        <v>20.329999999999998</v>
        <stp/>
        <stp>*H</stp>
        <stp>KPDK MR0!_12z-GFS</stp>
        <stp>2M Daily Min Temp</stp>
        <stp>D</stp>
        <stp>44793</stp>
        <stp/>
        <stp/>
        <stp>1</stp>
        <tr r="W15" s="26"/>
      </tp>
      <tp>
        <v>20.440000000000001</v>
        <stp/>
        <stp>*H</stp>
        <stp>KPDK MR0!_12z-GFS</stp>
        <stp>2M Daily Min Temp</stp>
        <stp>D</stp>
        <stp>44792</stp>
        <stp/>
        <stp/>
        <stp>1</stp>
        <tr r="R15" s="26"/>
      </tp>
      <tp>
        <v>21.14</v>
        <stp/>
        <stp>*H</stp>
        <stp>KPDK MR0!_12z-GFS</stp>
        <stp>2M Daily Min Temp</stp>
        <stp>D</stp>
        <stp>44795</stp>
        <stp/>
        <stp/>
        <stp>1</stp>
        <tr r="AG15" s="26"/>
      </tp>
      <tp>
        <v>18.78</v>
        <stp/>
        <stp>*H</stp>
        <stp>KPIA MR0!_12z-GFS</stp>
        <stp>2M Daily Min Temp</stp>
        <stp>D</stp>
        <stp>44798</stp>
        <stp/>
        <stp/>
        <stp>1</stp>
        <tr r="AV12" s="26"/>
      </tp>
      <tp>
        <v>22.64</v>
        <stp/>
        <stp>*H</stp>
        <stp>KPDK MR0!_12z-GFS</stp>
        <stp>2M Daily Min Temp</stp>
        <stp>D</stp>
        <stp>44794</stp>
        <stp/>
        <stp/>
        <stp>1</stp>
        <tr r="AB15" s="26"/>
      </tp>
      <tp>
        <v>17.97</v>
        <stp/>
        <stp>*H</stp>
        <stp>KPIA MR0!_12z-GFS</stp>
        <stp>2M Daily Min Temp</stp>
        <stp>D</stp>
        <stp>44799</stp>
        <stp/>
        <stp/>
        <stp>1</stp>
        <tr r="BA12" s="26"/>
      </tp>
      <tp>
        <v>21.4</v>
        <stp/>
        <stp>*H</stp>
        <stp>KPDK MR0!_12z-GFS</stp>
        <stp>2M Daily Min Temp</stp>
        <stp>D</stp>
        <stp>44797</stp>
        <stp/>
        <stp/>
        <stp>1</stp>
        <tr r="AQ15" s="26"/>
      </tp>
      <tp>
        <v>19.87</v>
        <stp/>
        <stp>*H</stp>
        <stp>KPDK MR0!_12z-GFS</stp>
        <stp>2M Daily Min Temp</stp>
        <stp>D</stp>
        <stp>44796</stp>
        <stp/>
        <stp/>
        <stp>1</stp>
        <tr r="AL15" s="26"/>
      </tp>
      <tp>
        <v>21.36</v>
        <stp/>
        <stp>*H</stp>
        <stp>KPDK MR0!_12z-GFS</stp>
        <stp>2M Daily Min Temp</stp>
        <stp>D</stp>
        <stp>44799</stp>
        <stp/>
        <stp/>
        <stp>1</stp>
        <tr r="BA15" s="26"/>
      </tp>
      <tp>
        <v>16.059999999999999</v>
        <stp/>
        <stp>*H</stp>
        <stp>KPIA MR0!_12z-GFS</stp>
        <stp>2M Daily Min Temp</stp>
        <stp>D</stp>
        <stp>44794</stp>
        <stp/>
        <stp/>
        <stp>1</stp>
        <tr r="AB12" s="26"/>
      </tp>
      <tp>
        <v>23.21</v>
        <stp/>
        <stp>*H</stp>
        <stp>KPDK MR0!_12z-GFS</stp>
        <stp>2M Daily Min Temp</stp>
        <stp>D</stp>
        <stp>44798</stp>
        <stp/>
        <stp/>
        <stp>1</stp>
        <tr r="AV15" s="26"/>
      </tp>
      <tp>
        <v>14.99</v>
        <stp/>
        <stp>*H</stp>
        <stp>KPIA MR0!_12z-GFS</stp>
        <stp>2M Daily Min Temp</stp>
        <stp>D</stp>
        <stp>44795</stp>
        <stp/>
        <stp/>
        <stp>1</stp>
        <tr r="AG12" s="26"/>
      </tp>
      <tp>
        <v>15.15</v>
        <stp/>
        <stp>*H</stp>
        <stp>KPIA MR0!_12z-GFS</stp>
        <stp>2M Daily Min Temp</stp>
        <stp>D</stp>
        <stp>44796</stp>
        <stp/>
        <stp/>
        <stp>1</stp>
        <tr r="AL12" s="26"/>
      </tp>
      <tp>
        <v>16.260000000000002</v>
        <stp/>
        <stp>*H</stp>
        <stp>KPIA MR0!_12z-GFS</stp>
        <stp>2M Daily Min Temp</stp>
        <stp>D</stp>
        <stp>44797</stp>
        <stp/>
        <stp/>
        <stp>1</stp>
        <tr r="AQ12" s="26"/>
      </tp>
      <tp>
        <v>16.57</v>
        <stp/>
        <stp>*H</stp>
        <stp>KPIA MR0!_12z-GFS</stp>
        <stp>2M Daily Min Temp</stp>
        <stp>D</stp>
        <stp>44792</stp>
        <stp/>
        <stp/>
        <stp>1</stp>
        <tr r="R12" s="26"/>
      </tp>
      <tp>
        <v>16.75</v>
        <stp/>
        <stp>*H</stp>
        <stp>KPIA MR0!_12z-GFS</stp>
        <stp>2M Daily Min Temp</stp>
        <stp>D</stp>
        <stp>44793</stp>
        <stp/>
        <stp/>
        <stp>1</stp>
        <tr r="W12" s="26"/>
      </tp>
      <tp>
        <v>24.01</v>
        <stp/>
        <stp>*H</stp>
        <stp>CWWA MR0!_12z-GFS</stp>
        <stp>2M Daily Max Temp</stp>
        <stp>D</stp>
        <stp>44792</stp>
        <stp/>
        <stp/>
        <stp>1</stp>
        <tr r="P22" s="26"/>
      </tp>
      <tp>
        <v>21.44</v>
        <stp/>
        <stp>*H</stp>
        <stp>CWWA MR0!_12z-GFS</stp>
        <stp>2M Daily Max Temp</stp>
        <stp>D</stp>
        <stp>44793</stp>
        <stp/>
        <stp/>
        <stp>1</stp>
        <tr r="U22" s="26"/>
      </tp>
      <tp>
        <v>23.23</v>
        <stp/>
        <stp>*H</stp>
        <stp>CWWA MR0!_12z-GFS</stp>
        <stp>2M Daily Max Temp</stp>
        <stp>D</stp>
        <stp>44796</stp>
        <stp/>
        <stp/>
        <stp>1</stp>
        <tr r="AJ22" s="26"/>
      </tp>
      <tp>
        <v>26.22</v>
        <stp/>
        <stp>*H</stp>
        <stp>CWWA MR0!_12z-GFS</stp>
        <stp>2M Daily Max Temp</stp>
        <stp>D</stp>
        <stp>44797</stp>
        <stp/>
        <stp/>
        <stp>1</stp>
        <tr r="AO22" s="26"/>
      </tp>
      <tp>
        <v>22.99</v>
        <stp/>
        <stp>*H</stp>
        <stp>CWWA MR0!_12z-GFS</stp>
        <stp>2M Daily Max Temp</stp>
        <stp>D</stp>
        <stp>44794</stp>
        <stp/>
        <stp/>
        <stp>1</stp>
        <tr r="Z22" s="26"/>
      </tp>
      <tp>
        <v>22.12</v>
        <stp/>
        <stp>*H</stp>
        <stp>CWWA MR0!_12z-GFS</stp>
        <stp>2M Daily Max Temp</stp>
        <stp>D</stp>
        <stp>44795</stp>
        <stp/>
        <stp/>
        <stp>1</stp>
        <tr r="AE22" s="26"/>
      </tp>
      <tp>
        <v>24.91</v>
        <stp/>
        <stp>*H</stp>
        <stp>CWWA MR0!_12z-GFS</stp>
        <stp>2M Daily Max Temp</stp>
        <stp>D</stp>
        <stp>44798</stp>
        <stp/>
        <stp/>
        <stp>1</stp>
        <tr r="AT22" s="26"/>
      </tp>
      <tp>
        <v>22.11</v>
        <stp/>
        <stp>*H</stp>
        <stp>CWWA MR0!_12z-GFS</stp>
        <stp>2M Daily Max Temp</stp>
        <stp>D</stp>
        <stp>44799</stp>
        <stp/>
        <stp/>
        <stp>1</stp>
        <tr r="AY22" s="26"/>
      </tp>
      <tp>
        <v>18.89</v>
        <stp/>
        <stp>*H</stp>
        <stp>KORD MR0!_12z-GFS</stp>
        <stp>2M Daily Min Temp</stp>
        <stp>D</stp>
        <stp>44797</stp>
        <stp/>
        <stp/>
        <stp>1</stp>
        <tr r="AQ10" s="26"/>
      </tp>
      <tp>
        <v>16.989999999999998</v>
        <stp/>
        <stp>*H</stp>
        <stp>KORD MR0!_12z-GFS</stp>
        <stp>2M Daily Min Temp</stp>
        <stp>D</stp>
        <stp>44796</stp>
        <stp/>
        <stp/>
        <stp>1</stp>
        <tr r="AL10" s="26"/>
      </tp>
      <tp>
        <v>17.309999999999999</v>
        <stp/>
        <stp>*H</stp>
        <stp>KORD MR0!_12z-GFS</stp>
        <stp>2M Daily Min Temp</stp>
        <stp>D</stp>
        <stp>44795</stp>
        <stp/>
        <stp/>
        <stp>1</stp>
        <tr r="AG10" s="26"/>
      </tp>
      <tp>
        <v>17.52</v>
        <stp/>
        <stp>*H</stp>
        <stp>KORD MR0!_12z-GFS</stp>
        <stp>2M Daily Min Temp</stp>
        <stp>D</stp>
        <stp>44794</stp>
        <stp/>
        <stp/>
        <stp>1</stp>
        <tr r="AB10" s="26"/>
      </tp>
      <tp>
        <v>27.62</v>
        <stp/>
        <stp>*H</stp>
        <stp>CYYC MR0!_12z-GFS</stp>
        <stp>2M Daily Max Temp</stp>
        <stp>D</stp>
        <stp>44798</stp>
        <stp/>
        <stp/>
        <stp>1</stp>
        <tr r="AT23" s="26"/>
      </tp>
      <tp>
        <v>18.100000000000001</v>
        <stp/>
        <stp>*H</stp>
        <stp>KORD MR0!_12z-GFS</stp>
        <stp>2M Daily Min Temp</stp>
        <stp>D</stp>
        <stp>44793</stp>
        <stp/>
        <stp/>
        <stp>1</stp>
        <tr r="W10" s="26"/>
      </tp>
      <tp>
        <v>29.99</v>
        <stp/>
        <stp>*H</stp>
        <stp>CYYC MR0!_12z-GFS</stp>
        <stp>2M Daily Max Temp</stp>
        <stp>D</stp>
        <stp>44799</stp>
        <stp/>
        <stp/>
        <stp>1</stp>
        <tr r="AY23" s="26"/>
      </tp>
      <tp>
        <v>19.34</v>
        <stp/>
        <stp>*H</stp>
        <stp>KORD MR0!_12z-GFS</stp>
        <stp>2M Daily Min Temp</stp>
        <stp>D</stp>
        <stp>44792</stp>
        <stp/>
        <stp/>
        <stp>1</stp>
        <tr r="R10" s="26"/>
      </tp>
      <tp>
        <v>26.4</v>
        <stp/>
        <stp>*H</stp>
        <stp>CYYC MR0!_12z-GFS</stp>
        <stp>2M Daily Max Temp</stp>
        <stp>D</stp>
        <stp>44794</stp>
        <stp/>
        <stp/>
        <stp>1</stp>
        <tr r="Z23" s="26"/>
      </tp>
      <tp>
        <v>27.86</v>
        <stp/>
        <stp>*H</stp>
        <stp>CYYC MR0!_12z-GFS</stp>
        <stp>2M Daily Max Temp</stp>
        <stp>D</stp>
        <stp>44795</stp>
        <stp/>
        <stp/>
        <stp>1</stp>
        <tr r="AE23" s="26"/>
      </tp>
      <tp>
        <v>24.1</v>
        <stp/>
        <stp>*H</stp>
        <stp>CYYC MR0!_12z-GFS</stp>
        <stp>2M Daily Max Temp</stp>
        <stp>D</stp>
        <stp>44796</stp>
        <stp/>
        <stp/>
        <stp>1</stp>
        <tr r="AJ23" s="26"/>
      </tp>
      <tp>
        <v>25.18</v>
        <stp/>
        <stp>*H</stp>
        <stp>CYYC MR0!_12z-GFS</stp>
        <stp>2M Daily Max Temp</stp>
        <stp>D</stp>
        <stp>44797</stp>
        <stp/>
        <stp/>
        <stp>1</stp>
        <tr r="AO23" s="26"/>
      </tp>
      <tp>
        <v>30.94</v>
        <stp/>
        <stp>*H</stp>
        <stp>CYYC MR0!_12z-GFS</stp>
        <stp>2M Daily Max Temp</stp>
        <stp>D</stp>
        <stp>44792</stp>
        <stp/>
        <stp/>
        <stp>1</stp>
        <tr r="P23" s="26"/>
      </tp>
      <tp>
        <v>19.64</v>
        <stp/>
        <stp>*H</stp>
        <stp>KORD MR0!_12z-GFS</stp>
        <stp>2M Daily Min Temp</stp>
        <stp>D</stp>
        <stp>44799</stp>
        <stp/>
        <stp/>
        <stp>1</stp>
        <tr r="BA10" s="26"/>
      </tp>
      <tp>
        <v>29.38</v>
        <stp/>
        <stp>*H</stp>
        <stp>CYYC MR0!_12z-GFS</stp>
        <stp>2M Daily Max Temp</stp>
        <stp>D</stp>
        <stp>44793</stp>
        <stp/>
        <stp/>
        <stp>1</stp>
        <tr r="U23" s="26"/>
      </tp>
      <tp>
        <v>19.420000000000002</v>
        <stp/>
        <stp>*H</stp>
        <stp>KORD MR0!_12z-GFS</stp>
        <stp>2M Daily Min Temp</stp>
        <stp>D</stp>
        <stp>44798</stp>
        <stp/>
        <stp/>
        <stp>1</stp>
        <tr r="AV10" s="26"/>
      </tp>
      <tp>
        <v>23.62</v>
        <stp/>
        <stp>*H</stp>
        <stp>CYBW MR0!_12z-GFS</stp>
        <stp>2M Daily Max Temp</stp>
        <stp>D</stp>
        <stp>44797</stp>
        <stp/>
        <stp/>
        <stp>1</stp>
        <tr r="AO24" s="26"/>
      </tp>
      <tp>
        <v>21.96</v>
        <stp/>
        <stp>*H</stp>
        <stp>CYBW MR0!_12z-GFS</stp>
        <stp>2M Daily Max Temp</stp>
        <stp>D</stp>
        <stp>44796</stp>
        <stp/>
        <stp/>
        <stp>1</stp>
        <tr r="AJ24" s="26"/>
      </tp>
      <tp>
        <v>26.5</v>
        <stp/>
        <stp>*H</stp>
        <stp>CYBW MR0!_12z-GFS</stp>
        <stp>2M Daily Max Temp</stp>
        <stp>D</stp>
        <stp>44795</stp>
        <stp/>
        <stp/>
        <stp>1</stp>
        <tr r="AE24" s="26"/>
      </tp>
      <tp>
        <v>24.83</v>
        <stp/>
        <stp>*H</stp>
        <stp>CYBW MR0!_12z-GFS</stp>
        <stp>2M Daily Max Temp</stp>
        <stp>D</stp>
        <stp>44794</stp>
        <stp/>
        <stp/>
        <stp>1</stp>
        <tr r="Z24" s="26"/>
      </tp>
      <tp>
        <v>28.76</v>
        <stp/>
        <stp>*H</stp>
        <stp>CYBW MR0!_12z-GFS</stp>
        <stp>2M Daily Max Temp</stp>
        <stp>D</stp>
        <stp>44793</stp>
        <stp/>
        <stp/>
        <stp>1</stp>
        <tr r="U24" s="26"/>
      </tp>
      <tp>
        <v>30.14</v>
        <stp/>
        <stp>*H</stp>
        <stp>CYBW MR0!_12z-GFS</stp>
        <stp>2M Daily Max Temp</stp>
        <stp>D</stp>
        <stp>44792</stp>
        <stp/>
        <stp/>
        <stp>1</stp>
        <tr r="P24" s="26"/>
      </tp>
      <tp>
        <v>28.47</v>
        <stp/>
        <stp>*H</stp>
        <stp>CYBW MR0!_12z-GFS</stp>
        <stp>2M Daily Max Temp</stp>
        <stp>D</stp>
        <stp>44799</stp>
        <stp/>
        <stp/>
        <stp>1</stp>
        <tr r="AY24" s="26"/>
      </tp>
      <tp>
        <v>26.36</v>
        <stp/>
        <stp>*H</stp>
        <stp>CYBW MR0!_12z-GFS</stp>
        <stp>2M Daily Max Temp</stp>
        <stp>D</stp>
        <stp>44798</stp>
        <stp/>
        <stp/>
        <stp>1</stp>
        <tr r="AT24" s="26"/>
      </tp>
      <tp>
        <v>24.53</v>
        <stp/>
        <stp>*H</stp>
        <stp>KHOU MR0!_12z-GFS</stp>
        <stp>2M Daily Min Temp</stp>
        <stp>D</stp>
        <stp>44798</stp>
        <stp/>
        <stp/>
        <stp>1</stp>
        <tr r="AV14" s="26"/>
      </tp>
      <tp>
        <v>24.67</v>
        <stp/>
        <stp>*H</stp>
        <stp>KHOU MR0!_12z-GFS</stp>
        <stp>2M Daily Min Temp</stp>
        <stp>D</stp>
        <stp>44799</stp>
        <stp/>
        <stp/>
        <stp>1</stp>
        <tr r="BA14" s="26"/>
      </tp>
      <tp>
        <v>23.61</v>
        <stp/>
        <stp>*H</stp>
        <stp>KHOU MR0!_12z-GFS</stp>
        <stp>2M Daily Min Temp</stp>
        <stp>D</stp>
        <stp>44792</stp>
        <stp/>
        <stp/>
        <stp>1</stp>
        <tr r="R14" s="26"/>
      </tp>
      <tp>
        <v>25.56</v>
        <stp/>
        <stp>*H</stp>
        <stp>KHOU MR0!_12z-GFS</stp>
        <stp>2M Daily Min Temp</stp>
        <stp>D</stp>
        <stp>44793</stp>
        <stp/>
        <stp/>
        <stp>1</stp>
        <tr r="W14" s="26"/>
      </tp>
      <tp>
        <v>23.91</v>
        <stp/>
        <stp>*H</stp>
        <stp>KHOU MR0!_12z-GFS</stp>
        <stp>2M Daily Min Temp</stp>
        <stp>D</stp>
        <stp>44796</stp>
        <stp/>
        <stp/>
        <stp>1</stp>
        <tr r="AL14" s="26"/>
      </tp>
      <tp>
        <v>24.03</v>
        <stp/>
        <stp>*H</stp>
        <stp>KHOU MR0!_12z-GFS</stp>
        <stp>2M Daily Min Temp</stp>
        <stp>D</stp>
        <stp>44797</stp>
        <stp/>
        <stp/>
        <stp>1</stp>
        <tr r="AQ14" s="26"/>
      </tp>
      <tp>
        <v>26.56</v>
        <stp/>
        <stp>*H</stp>
        <stp>KHOU MR0!_12z-GFS</stp>
        <stp>2M Daily Min Temp</stp>
        <stp>D</stp>
        <stp>44794</stp>
        <stp/>
        <stp/>
        <stp>1</stp>
        <tr r="AB14" s="26"/>
      </tp>
      <tp>
        <v>26.01</v>
        <stp/>
        <stp>*H</stp>
        <stp>KHOU MR0!_12z-GFS</stp>
        <stp>2M Daily Min Temp</stp>
        <stp>D</stp>
        <stp>44795</stp>
        <stp/>
        <stp/>
        <stp>1</stp>
        <tr r="AG14" s="26"/>
      </tp>
      <tp>
        <v>26.93</v>
        <stp/>
        <stp>*H</stp>
        <stp>KIAH MR0!_12z-GFS</stp>
        <stp>2M Daily Min Temp</stp>
        <stp>D</stp>
        <stp>44794</stp>
        <stp/>
        <stp/>
        <stp>1</stp>
        <tr r="AB13" s="26"/>
      </tp>
      <tp>
        <v>24.44</v>
        <stp/>
        <stp>*H</stp>
        <stp>KIAH MR0!_12z-GFS</stp>
        <stp>2M Daily Min Temp</stp>
        <stp>D</stp>
        <stp>44795</stp>
        <stp/>
        <stp/>
        <stp>1</stp>
        <tr r="AG13" s="26"/>
      </tp>
      <tp>
        <v>23.55</v>
        <stp/>
        <stp>*H</stp>
        <stp>KIAH MR0!_12z-GFS</stp>
        <stp>2M Daily Min Temp</stp>
        <stp>D</stp>
        <stp>44796</stp>
        <stp/>
        <stp/>
        <stp>1</stp>
        <tr r="AL13" s="26"/>
      </tp>
      <tp>
        <v>24.3</v>
        <stp/>
        <stp>*H</stp>
        <stp>KIAH MR0!_12z-GFS</stp>
        <stp>2M Daily Min Temp</stp>
        <stp>D</stp>
        <stp>44797</stp>
        <stp/>
        <stp/>
        <stp>1</stp>
        <tr r="AQ13" s="26"/>
      </tp>
      <tp>
        <v>23.52</v>
        <stp/>
        <stp>*H</stp>
        <stp>KIAH MR0!_12z-GFS</stp>
        <stp>2M Daily Min Temp</stp>
        <stp>D</stp>
        <stp>44792</stp>
        <stp/>
        <stp/>
        <stp>1</stp>
        <tr r="R13" s="26"/>
      </tp>
      <tp>
        <v>25.92</v>
        <stp/>
        <stp>*H</stp>
        <stp>KIAH MR0!_12z-GFS</stp>
        <stp>2M Daily Min Temp</stp>
        <stp>D</stp>
        <stp>44793</stp>
        <stp/>
        <stp/>
        <stp>1</stp>
        <tr r="W13" s="26"/>
      </tp>
      <tp>
        <v>24.51</v>
        <stp/>
        <stp>*H</stp>
        <stp>KIAH MR0!_12z-GFS</stp>
        <stp>2M Daily Min Temp</stp>
        <stp>D</stp>
        <stp>44798</stp>
        <stp/>
        <stp/>
        <stp>1</stp>
        <tr r="AV13" s="26"/>
      </tp>
      <tp>
        <v>24.79</v>
        <stp/>
        <stp>*H</stp>
        <stp>KIAH MR0!_12z-GFS</stp>
        <stp>2M Daily Min Temp</stp>
        <stp>D</stp>
        <stp>44799</stp>
        <stp/>
        <stp/>
        <stp>1</stp>
        <tr r="BA13" s="26"/>
      </tp>
      <tp>
        <v>9.9600000000000009</v>
        <stp/>
        <stp>*H</stp>
        <stp>KSPI MR0!_12z-GFS</stp>
        <stp>2M Daily Avg Temp CHNG 2 Forecast Prior</stp>
        <stp>D</stp>
        <stp>44804</stp>
        <stp/>
        <stp/>
        <stp>1</stp>
        <tr r="CA11" s="26"/>
      </tp>
      <tp>
        <v>7.18</v>
        <stp/>
        <stp>*H</stp>
        <stp>KSPI MR0!_12z-GFS</stp>
        <stp>2M Daily Avg Temp CHNG 2 Forecast Prior</stp>
        <stp>D</stp>
        <stp>44805</stp>
        <stp/>
        <stp/>
        <stp>1</stp>
        <tr r="CF11" s="26"/>
      </tp>
      <tp>
        <v>7.25</v>
        <stp/>
        <stp>*H</stp>
        <stp>KSPI MR0!_12z-GFS</stp>
        <stp>2M Daily Avg Temp CHNG 2 Forecast Prior</stp>
        <stp>D</stp>
        <stp>44806</stp>
        <stp/>
        <stp/>
        <stp>1</stp>
        <tr r="CK11" s="26"/>
      </tp>
      <tp t="s">
        <v/>
        <stp/>
        <stp>*H</stp>
        <stp>KSPI MR0!_12z-GFS</stp>
        <stp>2M Daily Avg Temp CHNG 2 Forecast Prior</stp>
        <stp>D</stp>
        <stp>44807</stp>
        <stp/>
        <stp/>
        <stp>1</stp>
        <tr r="CP11" s="26"/>
      </tp>
      <tp>
        <v>-1.8</v>
        <stp/>
        <stp>*H</stp>
        <stp>KSPI MR0!_12z-GFS</stp>
        <stp>2M Daily Avg Temp CHNG 2 Forecast Prior</stp>
        <stp>D</stp>
        <stp>44800</stp>
        <stp/>
        <stp/>
        <stp>1</stp>
        <tr r="BG11" s="26"/>
      </tp>
      <tp>
        <v>-0.53</v>
        <stp/>
        <stp>*H</stp>
        <stp>KSPI MR0!_12z-GFS</stp>
        <stp>2M Daily Avg Temp CHNG 2 Forecast Prior</stp>
        <stp>D</stp>
        <stp>44801</stp>
        <stp/>
        <stp/>
        <stp>1</stp>
        <tr r="BL11" s="26"/>
      </tp>
      <tp>
        <v>2.0699999999999998</v>
        <stp/>
        <stp>*H</stp>
        <stp>KSPI MR0!_12z-GFS</stp>
        <stp>2M Daily Avg Temp CHNG 2 Forecast Prior</stp>
        <stp>D</stp>
        <stp>44802</stp>
        <stp/>
        <stp/>
        <stp>1</stp>
        <tr r="BQ11" s="26"/>
      </tp>
      <tp>
        <v>1.7</v>
        <stp/>
        <stp>*H</stp>
        <stp>KSPI MR0!_12z-GFS</stp>
        <stp>2M Daily Avg Temp CHNG 2 Forecast Prior</stp>
        <stp>D</stp>
        <stp>44803</stp>
        <stp/>
        <stp/>
        <stp>1</stp>
        <tr r="BV11" s="26"/>
      </tp>
      <tp>
        <v>8.98</v>
        <stp/>
        <stp>*H</stp>
        <stp>KSPI MR0!_12z-GFS</stp>
        <stp>2M Daily Avg Temp official 30yr Anomaly</stp>
        <stp>D</stp>
        <stp>44803</stp>
        <stp/>
        <stp/>
        <stp>1</stp>
        <tr r="BW11" s="26"/>
      </tp>
      <tp>
        <v>6.91</v>
        <stp/>
        <stp>*H</stp>
        <stp>KSPI MR0!_12z-GFS</stp>
        <stp>2M Daily Avg Temp official 30yr Anomaly</stp>
        <stp>D</stp>
        <stp>44802</stp>
        <stp/>
        <stp/>
        <stp>1</stp>
        <tr r="BR11" s="26"/>
      </tp>
      <tp>
        <v>4.79</v>
        <stp/>
        <stp>*H</stp>
        <stp>KSPI MR0!_12z-GFS</stp>
        <stp>2M Daily Avg Temp official 30yr Anomaly</stp>
        <stp>D</stp>
        <stp>44801</stp>
        <stp/>
        <stp/>
        <stp>1</stp>
        <tr r="BM11" s="26"/>
      </tp>
      <tp>
        <v>3.74</v>
        <stp/>
        <stp>*H</stp>
        <stp>KSPI MR0!_12z-GFS</stp>
        <stp>2M Daily Avg Temp official 30yr Anomaly</stp>
        <stp>D</stp>
        <stp>44800</stp>
        <stp/>
        <stp/>
        <stp>1</stp>
        <tr r="BH11" s="26"/>
      </tp>
      <tp>
        <v>5.59</v>
        <stp/>
        <stp>*H</stp>
        <stp>KSPI MR0!_12z-GFS</stp>
        <stp>2M Daily Avg Temp official 30yr Anomaly</stp>
        <stp>D</stp>
        <stp>44807</stp>
        <stp/>
        <stp/>
        <stp>1</stp>
        <tr r="CQ11" s="26"/>
      </tp>
      <tp>
        <v>2.14</v>
        <stp/>
        <stp>*H</stp>
        <stp>KSPI MR0!_12z-GFS</stp>
        <stp>2M Daily Avg Temp official 30yr Anomaly</stp>
        <stp>D</stp>
        <stp>44806</stp>
        <stp/>
        <stp/>
        <stp>1</stp>
        <tr r="CL11" s="26"/>
      </tp>
      <tp>
        <v>2.5</v>
        <stp/>
        <stp>*H</stp>
        <stp>KSPI MR0!_12z-GFS</stp>
        <stp>2M Daily Avg Temp official 30yr Anomaly</stp>
        <stp>D</stp>
        <stp>44805</stp>
        <stp/>
        <stp/>
        <stp>1</stp>
        <tr r="CG11" s="26"/>
      </tp>
      <tp>
        <v>6</v>
        <stp/>
        <stp>*H</stp>
        <stp>KSPI MR0!_12z-GFS</stp>
        <stp>2M Daily Avg Temp official 30yr Anomaly</stp>
        <stp>D</stp>
        <stp>44804</stp>
        <stp/>
        <stp/>
        <stp>1</stp>
        <tr r="CB11" s="26"/>
      </tp>
      <tp>
        <v>4.07</v>
        <stp/>
        <stp>*H</stp>
        <stp>CWWA MR0!_12z-GFS</stp>
        <stp>2M Daily Avg Temp official 30yr Anomaly</stp>
        <stp>D</stp>
        <stp>44803</stp>
        <stp/>
        <stp/>
        <stp>1</stp>
        <tr r="BW22" s="26"/>
      </tp>
      <tp>
        <v>3.02</v>
        <stp/>
        <stp>*H</stp>
        <stp>CWWA MR0!_12z-GFS</stp>
        <stp>2M Daily Avg Temp official 30yr Anomaly</stp>
        <stp>D</stp>
        <stp>44802</stp>
        <stp/>
        <stp/>
        <stp>1</stp>
        <tr r="BR22" s="26"/>
      </tp>
      <tp>
        <v>0.33</v>
        <stp/>
        <stp>*H</stp>
        <stp>CWWA MR0!_12z-GFS</stp>
        <stp>2M Daily Avg Temp official 30yr Anomaly</stp>
        <stp>D</stp>
        <stp>44801</stp>
        <stp/>
        <stp/>
        <stp>1</stp>
        <tr r="BM22" s="26"/>
      </tp>
      <tp>
        <v>0.46</v>
        <stp/>
        <stp>*H</stp>
        <stp>CWWA MR0!_12z-GFS</stp>
        <stp>2M Daily Avg Temp official 30yr Anomaly</stp>
        <stp>D</stp>
        <stp>44800</stp>
        <stp/>
        <stp/>
        <stp>1</stp>
        <tr r="BH22" s="26"/>
      </tp>
      <tp>
        <v>1.83</v>
        <stp/>
        <stp>*H</stp>
        <stp>CWWA MR0!_12z-GFS</stp>
        <stp>2M Daily Avg Temp official 30yr Anomaly</stp>
        <stp>D</stp>
        <stp>44807</stp>
        <stp/>
        <stp/>
        <stp>1</stp>
        <tr r="CQ22" s="26"/>
      </tp>
      <tp>
        <v>0.46</v>
        <stp/>
        <stp>*H</stp>
        <stp>CWWA MR0!_12z-GFS</stp>
        <stp>2M Daily Avg Temp official 30yr Anomaly</stp>
        <stp>D</stp>
        <stp>44806</stp>
        <stp/>
        <stp/>
        <stp>1</stp>
        <tr r="CL22" s="26"/>
      </tp>
      <tp>
        <v>0.04</v>
        <stp/>
        <stp>*H</stp>
        <stp>CWWA MR0!_12z-GFS</stp>
        <stp>2M Daily Avg Temp official 30yr Anomaly</stp>
        <stp>D</stp>
        <stp>44805</stp>
        <stp/>
        <stp/>
        <stp>1</stp>
        <tr r="CG22" s="26"/>
      </tp>
      <tp>
        <v>2.52</v>
        <stp/>
        <stp>*H</stp>
        <stp>CWWA MR0!_12z-GFS</stp>
        <stp>2M Daily Avg Temp official 30yr Anomaly</stp>
        <stp>D</stp>
        <stp>44804</stp>
        <stp/>
        <stp/>
        <stp>1</stp>
        <tr r="CB22" s="26"/>
      </tp>
      <tp>
        <v>1.28</v>
        <stp/>
        <stp>*H</stp>
        <stp>CYYC MR0!_12z-GFS</stp>
        <stp>2M Daily Avg Temp CHNG 2 Forecast Prior</stp>
        <stp>D</stp>
        <stp>44794</stp>
        <stp/>
        <stp/>
        <stp>1</stp>
        <tr r="AC23" s="26"/>
      </tp>
      <tp>
        <v>0.48</v>
        <stp/>
        <stp>*H</stp>
        <stp>CYYC MR0!_12z-GFS</stp>
        <stp>2M Daily Avg Temp CHNG 2 Forecast Prior</stp>
        <stp>D</stp>
        <stp>44795</stp>
        <stp/>
        <stp/>
        <stp>1</stp>
        <tr r="AH23" s="26"/>
      </tp>
      <tp>
        <v>1.38</v>
        <stp/>
        <stp>*H</stp>
        <stp>CYYC MR0!_12z-GFS</stp>
        <stp>2M Daily Avg Temp CHNG 2 Forecast Prior</stp>
        <stp>D</stp>
        <stp>44796</stp>
        <stp/>
        <stp/>
        <stp>1</stp>
        <tr r="AM23" s="26"/>
      </tp>
      <tp>
        <v>-0.72</v>
        <stp/>
        <stp>*H</stp>
        <stp>CYYC MR0!_12z-GFS</stp>
        <stp>2M Daily Avg Temp CHNG 2 Forecast Prior</stp>
        <stp>D</stp>
        <stp>44797</stp>
        <stp/>
        <stp/>
        <stp>1</stp>
        <tr r="AR23" s="26"/>
      </tp>
      <tp>
        <v>0.14000000000000001</v>
        <stp/>
        <stp>*H</stp>
        <stp>CYYC MR0!_12z-GFS</stp>
        <stp>2M Daily Avg Temp CHNG 2 Forecast Prior</stp>
        <stp>D</stp>
        <stp>44792</stp>
        <stp/>
        <stp/>
        <stp>1</stp>
        <tr r="S23" s="26"/>
      </tp>
      <tp>
        <v>0.14000000000000001</v>
        <stp/>
        <stp>*H</stp>
        <stp>CYYC MR0!_12z-GFS</stp>
        <stp>2M Daily Avg Temp CHNG 2 Forecast Prior</stp>
        <stp>D</stp>
        <stp>44793</stp>
        <stp/>
        <stp/>
        <stp>1</stp>
        <tr r="X23" s="26"/>
      </tp>
      <tp>
        <v>-0.06</v>
        <stp/>
        <stp>*H</stp>
        <stp>CYYC MR0!_12z-GFS</stp>
        <stp>2M Daily Avg Temp CHNG 2 Forecast Prior</stp>
        <stp>D</stp>
        <stp>44798</stp>
        <stp/>
        <stp/>
        <stp>1</stp>
        <tr r="AW23" s="26"/>
      </tp>
      <tp>
        <v>-0.45</v>
        <stp/>
        <stp>*H</stp>
        <stp>CYYC MR0!_12z-GFS</stp>
        <stp>2M Daily Avg Temp CHNG 2 Forecast Prior</stp>
        <stp>D</stp>
        <stp>44799</stp>
        <stp/>
        <stp/>
        <stp>1</stp>
        <tr r="BB23" s="26"/>
      </tp>
      <tp>
        <v>5.9</v>
        <stp/>
        <stp>*H</stp>
        <stp>CYYC MR0!_12z-GFS</stp>
        <stp>2M Daily Avg Temp official 30yr Anomaly</stp>
        <stp>D</stp>
        <stp>44793</stp>
        <stp/>
        <stp/>
        <stp>1</stp>
        <tr r="Y23" s="26"/>
      </tp>
      <tp>
        <v>6.72</v>
        <stp/>
        <stp>*H</stp>
        <stp>CYYC MR0!_12z-GFS</stp>
        <stp>2M Daily Avg Temp official 30yr Anomaly</stp>
        <stp>D</stp>
        <stp>44792</stp>
        <stp/>
        <stp/>
        <stp>1</stp>
        <tr r="T23" s="26"/>
      </tp>
      <tp>
        <v>3.9</v>
        <stp/>
        <stp>*H</stp>
        <stp>CYYC MR0!_12z-GFS</stp>
        <stp>2M Daily Avg Temp official 30yr Anomaly</stp>
        <stp>D</stp>
        <stp>44797</stp>
        <stp/>
        <stp/>
        <stp>1</stp>
        <tr r="AS23" s="26"/>
      </tp>
      <tp>
        <v>4.08</v>
        <stp/>
        <stp>*H</stp>
        <stp>CYYC MR0!_12z-GFS</stp>
        <stp>2M Daily Avg Temp official 30yr Anomaly</stp>
        <stp>D</stp>
        <stp>44796</stp>
        <stp/>
        <stp/>
        <stp>1</stp>
        <tr r="AN23" s="26"/>
      </tp>
      <tp>
        <v>4.78</v>
        <stp/>
        <stp>*H</stp>
        <stp>CYYC MR0!_12z-GFS</stp>
        <stp>2M Daily Avg Temp official 30yr Anomaly</stp>
        <stp>D</stp>
        <stp>44795</stp>
        <stp/>
        <stp/>
        <stp>1</stp>
        <tr r="AI23" s="26"/>
      </tp>
      <tp>
        <v>4.9800000000000004</v>
        <stp/>
        <stp>*H</stp>
        <stp>CYYC MR0!_12z-GFS</stp>
        <stp>2M Daily Avg Temp official 30yr Anomaly</stp>
        <stp>D</stp>
        <stp>44794</stp>
        <stp/>
        <stp/>
        <stp>1</stp>
        <tr r="AD23" s="26"/>
      </tp>
      <tp>
        <v>7.55</v>
        <stp/>
        <stp>*H</stp>
        <stp>CYYC MR0!_12z-GFS</stp>
        <stp>2M Daily Avg Temp official 30yr Anomaly</stp>
        <stp>D</stp>
        <stp>44799</stp>
        <stp/>
        <stp/>
        <stp>1</stp>
        <tr r="BC23" s="26"/>
      </tp>
      <tp>
        <v>6.15</v>
        <stp/>
        <stp>*H</stp>
        <stp>CYYC MR0!_12z-GFS</stp>
        <stp>2M Daily Avg Temp official 30yr Anomaly</stp>
        <stp>D</stp>
        <stp>44798</stp>
        <stp/>
        <stp/>
        <stp>1</stp>
        <tr r="AX23" s="26"/>
      </tp>
      <tp>
        <v>36.29</v>
        <stp/>
        <stp>*H</stp>
        <stp>KIAH MR0!_12z-GFS</stp>
        <stp>2M Daily Max Temp</stp>
        <stp>D</stp>
        <stp>44804</stp>
        <stp/>
        <stp/>
        <stp>1</stp>
        <tr r="BX13" s="26"/>
      </tp>
      <tp>
        <v>35.49</v>
        <stp/>
        <stp>*H</stp>
        <stp>KIAH MR0!_12z-GFS</stp>
        <stp>2M Daily Max Temp</stp>
        <stp>D</stp>
        <stp>44805</stp>
        <stp/>
        <stp/>
        <stp>1</stp>
        <tr r="CC13" s="26"/>
      </tp>
      <tp>
        <v>35.86</v>
        <stp/>
        <stp>*H</stp>
        <stp>KIAH MR0!_12z-GFS</stp>
        <stp>2M Daily Max Temp</stp>
        <stp>D</stp>
        <stp>44806</stp>
        <stp/>
        <stp/>
        <stp>1</stp>
        <tr r="CH13" s="26"/>
      </tp>
      <tp>
        <v>36.5</v>
        <stp/>
        <stp>*H</stp>
        <stp>KIAH MR0!_12z-GFS</stp>
        <stp>2M Daily Max Temp</stp>
        <stp>D</stp>
        <stp>44807</stp>
        <stp/>
        <stp/>
        <stp>1</stp>
        <tr r="CM13" s="26"/>
      </tp>
      <tp>
        <v>34.58</v>
        <stp/>
        <stp>*H</stp>
        <stp>KIAH MR0!_12z-GFS</stp>
        <stp>2M Daily Max Temp</stp>
        <stp>D</stp>
        <stp>44800</stp>
        <stp/>
        <stp/>
        <stp>1</stp>
        <tr r="BD13" s="26"/>
      </tp>
      <tp>
        <v>36.33</v>
        <stp/>
        <stp>*H</stp>
        <stp>KIAH MR0!_12z-GFS</stp>
        <stp>2M Daily Max Temp</stp>
        <stp>D</stp>
        <stp>44801</stp>
        <stp/>
        <stp/>
        <stp>1</stp>
        <tr r="BI13" s="26"/>
      </tp>
      <tp>
        <v>36.909999999999997</v>
        <stp/>
        <stp>*H</stp>
        <stp>KIAH MR0!_12z-GFS</stp>
        <stp>2M Daily Max Temp</stp>
        <stp>D</stp>
        <stp>44802</stp>
        <stp/>
        <stp/>
        <stp>1</stp>
        <tr r="BN13" s="26"/>
      </tp>
      <tp>
        <v>35.43</v>
        <stp/>
        <stp>*H</stp>
        <stp>KIAH MR0!_12z-GFS</stp>
        <stp>2M Daily Max Temp</stp>
        <stp>D</stp>
        <stp>44803</stp>
        <stp/>
        <stp/>
        <stp>1</stp>
        <tr r="BS13" s="26"/>
      </tp>
      <tp>
        <v>35.82</v>
        <stp/>
        <stp>*H</stp>
        <stp>KHOU MR0!_12z-GFS</stp>
        <stp>2M Daily Max Temp</stp>
        <stp>D</stp>
        <stp>44802</stp>
        <stp/>
        <stp/>
        <stp>1</stp>
        <tr r="BN14" s="26"/>
      </tp>
      <tp>
        <v>35.01</v>
        <stp/>
        <stp>*H</stp>
        <stp>KHOU MR0!_12z-GFS</stp>
        <stp>2M Daily Max Temp</stp>
        <stp>D</stp>
        <stp>44803</stp>
        <stp/>
        <stp/>
        <stp>1</stp>
        <tr r="BS14" s="26"/>
      </tp>
      <tp>
        <v>33.1</v>
        <stp/>
        <stp>*H</stp>
        <stp>KHOU MR0!_12z-GFS</stp>
        <stp>2M Daily Max Temp</stp>
        <stp>D</stp>
        <stp>44800</stp>
        <stp/>
        <stp/>
        <stp>1</stp>
        <tr r="BD14" s="26"/>
      </tp>
      <tp>
        <v>35.130000000000003</v>
        <stp/>
        <stp>*H</stp>
        <stp>KHOU MR0!_12z-GFS</stp>
        <stp>2M Daily Max Temp</stp>
        <stp>D</stp>
        <stp>44801</stp>
        <stp/>
        <stp/>
        <stp>1</stp>
        <tr r="BI14" s="26"/>
      </tp>
      <tp>
        <v>34.08</v>
        <stp/>
        <stp>*H</stp>
        <stp>KHOU MR0!_12z-GFS</stp>
        <stp>2M Daily Max Temp</stp>
        <stp>D</stp>
        <stp>44806</stp>
        <stp/>
        <stp/>
        <stp>1</stp>
        <tr r="CH14" s="26"/>
      </tp>
      <tp>
        <v>35.06</v>
        <stp/>
        <stp>*H</stp>
        <stp>KHOU MR0!_12z-GFS</stp>
        <stp>2M Daily Max Temp</stp>
        <stp>D</stp>
        <stp>44807</stp>
        <stp/>
        <stp/>
        <stp>1</stp>
        <tr r="CM14" s="26"/>
      </tp>
      <tp>
        <v>35.869999999999997</v>
        <stp/>
        <stp>*H</stp>
        <stp>KHOU MR0!_12z-GFS</stp>
        <stp>2M Daily Max Temp</stp>
        <stp>D</stp>
        <stp>44804</stp>
        <stp/>
        <stp/>
        <stp>1</stp>
        <tr r="BX14" s="26"/>
      </tp>
      <tp>
        <v>33.39</v>
        <stp/>
        <stp>*H</stp>
        <stp>KHOU MR0!_12z-GFS</stp>
        <stp>2M Daily Max Temp</stp>
        <stp>D</stp>
        <stp>44805</stp>
        <stp/>
        <stp/>
        <stp>1</stp>
        <tr r="CC14" s="26"/>
      </tp>
      <tp>
        <v>35.65</v>
        <stp/>
        <stp>*H</stp>
        <stp>KORD MR0!_12z-GFS</stp>
        <stp>2M Daily Max Temp</stp>
        <stp>D</stp>
        <stp>44807</stp>
        <stp/>
        <stp/>
        <stp>1</stp>
        <tr r="CM10" s="26"/>
      </tp>
      <tp>
        <v>32.07</v>
        <stp/>
        <stp>*H</stp>
        <stp>KORD MR0!_12z-GFS</stp>
        <stp>2M Daily Max Temp</stp>
        <stp>D</stp>
        <stp>44806</stp>
        <stp/>
        <stp/>
        <stp>1</stp>
        <tr r="CH10" s="26"/>
      </tp>
      <tp>
        <v>28.85</v>
        <stp/>
        <stp>*H</stp>
        <stp>KORD MR0!_12z-GFS</stp>
        <stp>2M Daily Max Temp</stp>
        <stp>D</stp>
        <stp>44805</stp>
        <stp/>
        <stp/>
        <stp>1</stp>
        <tr r="CC10" s="26"/>
      </tp>
      <tp>
        <v>26.5</v>
        <stp/>
        <stp>*H</stp>
        <stp>KORD MR0!_12z-GFS</stp>
        <stp>2M Daily Max Temp</stp>
        <stp>D</stp>
        <stp>44804</stp>
        <stp/>
        <stp/>
        <stp>1</stp>
        <tr r="BX10" s="26"/>
      </tp>
      <tp>
        <v>32.979999999999997</v>
        <stp/>
        <stp>*H</stp>
        <stp>KORD MR0!_12z-GFS</stp>
        <stp>2M Daily Max Temp</stp>
        <stp>D</stp>
        <stp>44803</stp>
        <stp/>
        <stp/>
        <stp>1</stp>
        <tr r="BS10" s="26"/>
      </tp>
      <tp>
        <v>32.85</v>
        <stp/>
        <stp>*H</stp>
        <stp>KORD MR0!_12z-GFS</stp>
        <stp>2M Daily Max Temp</stp>
        <stp>D</stp>
        <stp>44802</stp>
        <stp/>
        <stp/>
        <stp>1</stp>
        <tr r="BN10" s="26"/>
      </tp>
      <tp>
        <v>32.81</v>
        <stp/>
        <stp>*H</stp>
        <stp>KORD MR0!_12z-GFS</stp>
        <stp>2M Daily Max Temp</stp>
        <stp>D</stp>
        <stp>44801</stp>
        <stp/>
        <stp/>
        <stp>1</stp>
        <tr r="BI10" s="26"/>
      </tp>
      <tp>
        <v>30.44</v>
        <stp/>
        <stp>*H</stp>
        <stp>KORD MR0!_12z-GFS</stp>
        <stp>2M Daily Max Temp</stp>
        <stp>D</stp>
        <stp>44800</stp>
        <stp/>
        <stp/>
        <stp>1</stp>
        <tr r="BD10" s="26"/>
      </tp>
      <tp>
        <v>15.08</v>
        <stp/>
        <stp>*H</stp>
        <stp>CYYC MR0!_12z-GFS</stp>
        <stp>2M Daily Min Temp</stp>
        <stp>D</stp>
        <stp>44804</stp>
        <stp/>
        <stp/>
        <stp>1</stp>
        <tr r="BZ23" s="26"/>
      </tp>
      <tp>
        <v>15.16</v>
        <stp/>
        <stp>*H</stp>
        <stp>CYYC MR0!_12z-GFS</stp>
        <stp>2M Daily Min Temp</stp>
        <stp>D</stp>
        <stp>44805</stp>
        <stp/>
        <stp/>
        <stp>1</stp>
        <tr r="CE23" s="26"/>
      </tp>
      <tp>
        <v>13.06</v>
        <stp/>
        <stp>*H</stp>
        <stp>CYYC MR0!_12z-GFS</stp>
        <stp>2M Daily Min Temp</stp>
        <stp>D</stp>
        <stp>44806</stp>
        <stp/>
        <stp/>
        <stp>1</stp>
        <tr r="CJ23" s="26"/>
      </tp>
      <tp>
        <v>11.97</v>
        <stp/>
        <stp>*H</stp>
        <stp>CYYC MR0!_12z-GFS</stp>
        <stp>2M Daily Min Temp</stp>
        <stp>D</stp>
        <stp>44807</stp>
        <stp/>
        <stp/>
        <stp>1</stp>
        <tr r="CO23" s="26"/>
      </tp>
      <tp>
        <v>16.09</v>
        <stp/>
        <stp>*H</stp>
        <stp>CYYC MR0!_12z-GFS</stp>
        <stp>2M Daily Min Temp</stp>
        <stp>D</stp>
        <stp>44800</stp>
        <stp/>
        <stp/>
        <stp>1</stp>
        <tr r="BF23" s="26"/>
      </tp>
      <tp>
        <v>16.5</v>
        <stp/>
        <stp>*H</stp>
        <stp>CYYC MR0!_12z-GFS</stp>
        <stp>2M Daily Min Temp</stp>
        <stp>D</stp>
        <stp>44801</stp>
        <stp/>
        <stp/>
        <stp>1</stp>
        <tr r="BK23" s="26"/>
      </tp>
      <tp>
        <v>13.3</v>
        <stp/>
        <stp>*H</stp>
        <stp>CYYC MR0!_12z-GFS</stp>
        <stp>2M Daily Min Temp</stp>
        <stp>D</stp>
        <stp>44802</stp>
        <stp/>
        <stp/>
        <stp>1</stp>
        <tr r="BP23" s="26"/>
      </tp>
      <tp>
        <v>14.06</v>
        <stp/>
        <stp>*H</stp>
        <stp>CYYC MR0!_12z-GFS</stp>
        <stp>2M Daily Min Temp</stp>
        <stp>D</stp>
        <stp>44803</stp>
        <stp/>
        <stp/>
        <stp>1</stp>
        <tr r="BU23" s="26"/>
      </tp>
      <tp>
        <v>11.25</v>
        <stp/>
        <stp>*H</stp>
        <stp>CYBW MR0!_12z-GFS</stp>
        <stp>2M Daily Min Temp</stp>
        <stp>D</stp>
        <stp>44807</stp>
        <stp/>
        <stp/>
        <stp>1</stp>
        <tr r="CO24" s="26"/>
      </tp>
      <tp>
        <v>12.16</v>
        <stp/>
        <stp>*H</stp>
        <stp>CYBW MR0!_12z-GFS</stp>
        <stp>2M Daily Min Temp</stp>
        <stp>D</stp>
        <stp>44806</stp>
        <stp/>
        <stp/>
        <stp>1</stp>
        <tr r="CJ24" s="26"/>
      </tp>
      <tp>
        <v>13.42</v>
        <stp/>
        <stp>*H</stp>
        <stp>CYBW MR0!_12z-GFS</stp>
        <stp>2M Daily Min Temp</stp>
        <stp>D</stp>
        <stp>44805</stp>
        <stp/>
        <stp/>
        <stp>1</stp>
        <tr r="CE24" s="26"/>
      </tp>
      <tp>
        <v>13.69</v>
        <stp/>
        <stp>*H</stp>
        <stp>CYBW MR0!_12z-GFS</stp>
        <stp>2M Daily Min Temp</stp>
        <stp>D</stp>
        <stp>44804</stp>
        <stp/>
        <stp/>
        <stp>1</stp>
        <tr r="BZ24" s="26"/>
      </tp>
      <tp>
        <v>12.59</v>
        <stp/>
        <stp>*H</stp>
        <stp>CYBW MR0!_12z-GFS</stp>
        <stp>2M Daily Min Temp</stp>
        <stp>D</stp>
        <stp>44803</stp>
        <stp/>
        <stp/>
        <stp>1</stp>
        <tr r="BU24" s="26"/>
      </tp>
      <tp>
        <v>12.32</v>
        <stp/>
        <stp>*H</stp>
        <stp>CYBW MR0!_12z-GFS</stp>
        <stp>2M Daily Min Temp</stp>
        <stp>D</stp>
        <stp>44802</stp>
        <stp/>
        <stp/>
        <stp>1</stp>
        <tr r="BP24" s="26"/>
      </tp>
      <tp>
        <v>14.7</v>
        <stp/>
        <stp>*H</stp>
        <stp>CYBW MR0!_12z-GFS</stp>
        <stp>2M Daily Min Temp</stp>
        <stp>D</stp>
        <stp>44801</stp>
        <stp/>
        <stp/>
        <stp>1</stp>
        <tr r="BK24" s="26"/>
      </tp>
      <tp>
        <v>14.88</v>
        <stp/>
        <stp>*H</stp>
        <stp>CYBW MR0!_12z-GFS</stp>
        <stp>2M Daily Min Temp</stp>
        <stp>D</stp>
        <stp>44800</stp>
        <stp/>
        <stp/>
        <stp>1</stp>
        <tr r="BF24" s="26"/>
      </tp>
      <tp>
        <v>14.9</v>
        <stp/>
        <stp>*H</stp>
        <stp>CWWA MR0!_12z-GFS</stp>
        <stp>2M Daily Min Temp</stp>
        <stp>D</stp>
        <stp>44802</stp>
        <stp/>
        <stp/>
        <stp>1</stp>
        <tr r="BP22" s="26"/>
      </tp>
      <tp>
        <v>15.67</v>
        <stp/>
        <stp>*H</stp>
        <stp>CWWA MR0!_12z-GFS</stp>
        <stp>2M Daily Min Temp</stp>
        <stp>D</stp>
        <stp>44803</stp>
        <stp/>
        <stp/>
        <stp>1</stp>
        <tr r="BU22" s="26"/>
      </tp>
      <tp>
        <v>14.05</v>
        <stp/>
        <stp>*H</stp>
        <stp>CWWA MR0!_12z-GFS</stp>
        <stp>2M Daily Min Temp</stp>
        <stp>D</stp>
        <stp>44800</stp>
        <stp/>
        <stp/>
        <stp>1</stp>
        <tr r="BF22" s="26"/>
      </tp>
      <tp>
        <v>13.77</v>
        <stp/>
        <stp>*H</stp>
        <stp>CWWA MR0!_12z-GFS</stp>
        <stp>2M Daily Min Temp</stp>
        <stp>D</stp>
        <stp>44801</stp>
        <stp/>
        <stp/>
        <stp>1</stp>
        <tr r="BK22" s="26"/>
      </tp>
      <tp>
        <v>14.51</v>
        <stp/>
        <stp>*H</stp>
        <stp>CWWA MR0!_12z-GFS</stp>
        <stp>2M Daily Min Temp</stp>
        <stp>D</stp>
        <stp>44806</stp>
        <stp/>
        <stp/>
        <stp>1</stp>
        <tr r="CJ22" s="26"/>
      </tp>
      <tp>
        <v>14.02</v>
        <stp/>
        <stp>*H</stp>
        <stp>CWWA MR0!_12z-GFS</stp>
        <stp>2M Daily Min Temp</stp>
        <stp>D</stp>
        <stp>44807</stp>
        <stp/>
        <stp/>
        <stp>1</stp>
        <tr r="CO22" s="26"/>
      </tp>
      <tp>
        <v>15.02</v>
        <stp/>
        <stp>*H</stp>
        <stp>CWWA MR0!_12z-GFS</stp>
        <stp>2M Daily Min Temp</stp>
        <stp>D</stp>
        <stp>44804</stp>
        <stp/>
        <stp/>
        <stp>1</stp>
        <tr r="BZ22" s="26"/>
      </tp>
      <tp>
        <v>14.61</v>
        <stp/>
        <stp>*H</stp>
        <stp>CWWA MR0!_12z-GFS</stp>
        <stp>2M Daily Min Temp</stp>
        <stp>D</stp>
        <stp>44805</stp>
        <stp/>
        <stp/>
        <stp>1</stp>
        <tr r="CE22" s="26"/>
      </tp>
      <tp>
        <v>28.66</v>
        <stp/>
        <stp>*H</stp>
        <stp>KPDK MR0!_12z-GFS</stp>
        <stp>2M Daily Max Temp</stp>
        <stp>D</stp>
        <stp>44801</stp>
        <stp/>
        <stp/>
        <stp>1</stp>
        <tr r="BI15" s="26"/>
      </tp>
      <tp>
        <v>31.3</v>
        <stp/>
        <stp>*H</stp>
        <stp>KPDK MR0!_12z-GFS</stp>
        <stp>2M Daily Max Temp</stp>
        <stp>D</stp>
        <stp>44800</stp>
        <stp/>
        <stp/>
        <stp>1</stp>
        <tr r="BD15" s="26"/>
      </tp>
      <tp>
        <v>30.14</v>
        <stp/>
        <stp>*H</stp>
        <stp>KPDK MR0!_12z-GFS</stp>
        <stp>2M Daily Max Temp</stp>
        <stp>D</stp>
        <stp>44803</stp>
        <stp/>
        <stp/>
        <stp>1</stp>
        <tr r="BS15" s="26"/>
      </tp>
      <tp>
        <v>23.78</v>
        <stp/>
        <stp>*H</stp>
        <stp>KPDK MR0!_12z-GFS</stp>
        <stp>2M Daily Max Temp</stp>
        <stp>D</stp>
        <stp>44802</stp>
        <stp/>
        <stp/>
        <stp>1</stp>
        <tr r="BN15" s="26"/>
      </tp>
      <tp>
        <v>35.54</v>
        <stp/>
        <stp>*H</stp>
        <stp>KPDK MR0!_12z-GFS</stp>
        <stp>2M Daily Max Temp</stp>
        <stp>D</stp>
        <stp>44805</stp>
        <stp/>
        <stp/>
        <stp>1</stp>
        <tr r="CC15" s="26"/>
      </tp>
      <tp>
        <v>35.880000000000003</v>
        <stp/>
        <stp>*H</stp>
        <stp>KPDK MR0!_12z-GFS</stp>
        <stp>2M Daily Max Temp</stp>
        <stp>D</stp>
        <stp>44804</stp>
        <stp/>
        <stp/>
        <stp>1</stp>
        <tr r="BX15" s="26"/>
      </tp>
      <tp>
        <v>28.64</v>
        <stp/>
        <stp>*H</stp>
        <stp>KPDK MR0!_12z-GFS</stp>
        <stp>2M Daily Max Temp</stp>
        <stp>D</stp>
        <stp>44807</stp>
        <stp/>
        <stp/>
        <stp>1</stp>
        <tr r="CM15" s="26"/>
      </tp>
      <tp>
        <v>29.55</v>
        <stp/>
        <stp>*H</stp>
        <stp>KPDK MR0!_12z-GFS</stp>
        <stp>2M Daily Max Temp</stp>
        <stp>D</stp>
        <stp>44806</stp>
        <stp/>
        <stp/>
        <stp>1</stp>
        <tr r="CH15" s="26"/>
      </tp>
      <tp>
        <v>33.82</v>
        <stp/>
        <stp>*H</stp>
        <stp>KPIA MR0!_12z-GFS</stp>
        <stp>2M Daily Max Temp</stp>
        <stp>D</stp>
        <stp>44804</stp>
        <stp/>
        <stp/>
        <stp>1</stp>
        <tr r="BX12" s="26"/>
      </tp>
      <tp>
        <v>34.79</v>
        <stp/>
        <stp>*H</stp>
        <stp>KPIA MR0!_12z-GFS</stp>
        <stp>2M Daily Max Temp</stp>
        <stp>D</stp>
        <stp>44805</stp>
        <stp/>
        <stp/>
        <stp>1</stp>
        <tr r="CC12" s="26"/>
      </tp>
      <tp>
        <v>36.159999999999997</v>
        <stp/>
        <stp>*H</stp>
        <stp>KPIA MR0!_12z-GFS</stp>
        <stp>2M Daily Max Temp</stp>
        <stp>D</stp>
        <stp>44806</stp>
        <stp/>
        <stp/>
        <stp>1</stp>
        <tr r="CH12" s="26"/>
      </tp>
      <tp>
        <v>39.380000000000003</v>
        <stp/>
        <stp>*H</stp>
        <stp>KPIA MR0!_12z-GFS</stp>
        <stp>2M Daily Max Temp</stp>
        <stp>D</stp>
        <stp>44807</stp>
        <stp/>
        <stp/>
        <stp>1</stp>
        <tr r="CM12" s="26"/>
      </tp>
      <tp>
        <v>35.85</v>
        <stp/>
        <stp>*H</stp>
        <stp>KPIA MR0!_12z-GFS</stp>
        <stp>2M Daily Max Temp</stp>
        <stp>D</stp>
        <stp>44800</stp>
        <stp/>
        <stp/>
        <stp>1</stp>
        <tr r="BD12" s="26"/>
      </tp>
      <tp>
        <v>39.01</v>
        <stp/>
        <stp>*H</stp>
        <stp>KPIA MR0!_12z-GFS</stp>
        <stp>2M Daily Max Temp</stp>
        <stp>D</stp>
        <stp>44801</stp>
        <stp/>
        <stp/>
        <stp>1</stp>
        <tr r="BI12" s="26"/>
      </tp>
      <tp>
        <v>38.96</v>
        <stp/>
        <stp>*H</stp>
        <stp>KPIA MR0!_12z-GFS</stp>
        <stp>2M Daily Max Temp</stp>
        <stp>D</stp>
        <stp>44802</stp>
        <stp/>
        <stp/>
        <stp>1</stp>
        <tr r="BN12" s="26"/>
      </tp>
      <tp>
        <v>36.840000000000003</v>
        <stp/>
        <stp>*H</stp>
        <stp>KPIA MR0!_12z-GFS</stp>
        <stp>2M Daily Max Temp</stp>
        <stp>D</stp>
        <stp>44803</stp>
        <stp/>
        <stp/>
        <stp>1</stp>
        <tr r="BS12" s="26"/>
      </tp>
      <tp>
        <v>32.68</v>
        <stp/>
        <stp>*H</stp>
        <stp>KSPI MR0!_12z-GFS</stp>
        <stp>2M Daily Max Temp</stp>
        <stp>D</stp>
        <stp>44805</stp>
        <stp/>
        <stp/>
        <stp>1</stp>
        <tr r="CC11" s="26"/>
      </tp>
      <tp>
        <v>36.31</v>
        <stp/>
        <stp>*H</stp>
        <stp>KSPI MR0!_12z-GFS</stp>
        <stp>2M Daily Max Temp</stp>
        <stp>D</stp>
        <stp>44804</stp>
        <stp/>
        <stp/>
        <stp>1</stp>
        <tr r="BX11" s="26"/>
      </tp>
      <tp>
        <v>35.24</v>
        <stp/>
        <stp>*H</stp>
        <stp>KSPI MR0!_12z-GFS</stp>
        <stp>2M Daily Max Temp</stp>
        <stp>D</stp>
        <stp>44807</stp>
        <stp/>
        <stp/>
        <stp>1</stp>
        <tr r="CM11" s="26"/>
      </tp>
      <tp>
        <v>32.03</v>
        <stp/>
        <stp>*H</stp>
        <stp>KSPI MR0!_12z-GFS</stp>
        <stp>2M Daily Max Temp</stp>
        <stp>D</stp>
        <stp>44806</stp>
        <stp/>
        <stp/>
        <stp>1</stp>
        <tr r="CH11" s="26"/>
      </tp>
      <tp>
        <v>34.01</v>
        <stp/>
        <stp>*H</stp>
        <stp>KSPI MR0!_12z-GFS</stp>
        <stp>2M Daily Max Temp</stp>
        <stp>D</stp>
        <stp>44801</stp>
        <stp/>
        <stp/>
        <stp>1</stp>
        <tr r="BI11" s="26"/>
      </tp>
      <tp>
        <v>33.53</v>
        <stp/>
        <stp>*H</stp>
        <stp>KSPI MR0!_12z-GFS</stp>
        <stp>2M Daily Max Temp</stp>
        <stp>D</stp>
        <stp>44800</stp>
        <stp/>
        <stp/>
        <stp>1</stp>
        <tr r="BD11" s="26"/>
      </tp>
      <tp>
        <v>39.630000000000003</v>
        <stp/>
        <stp>*H</stp>
        <stp>KSPI MR0!_12z-GFS</stp>
        <stp>2M Daily Max Temp</stp>
        <stp>D</stp>
        <stp>44803</stp>
        <stp/>
        <stp/>
        <stp>1</stp>
        <tr r="BS11" s="26"/>
      </tp>
      <tp>
        <v>35.630000000000003</v>
        <stp/>
        <stp>*H</stp>
        <stp>KSPI MR0!_12z-GFS</stp>
        <stp>2M Daily Max Temp</stp>
        <stp>D</stp>
        <stp>44802</stp>
        <stp/>
        <stp/>
        <stp>1</stp>
        <tr r="BN11" s="26"/>
      </tp>
      <tp>
        <v>-2.2799999999999998</v>
        <stp/>
        <stp>*H</stp>
        <stp>CWWA MR0!_12z-GFS</stp>
        <stp>2M Daily Avg Temp CHNG 2 Forecast Prior</stp>
        <stp>D</stp>
        <stp>44804</stp>
        <stp/>
        <stp/>
        <stp>1</stp>
        <tr r="CA22" s="26"/>
      </tp>
      <tp>
        <v>-6.4</v>
        <stp/>
        <stp>*H</stp>
        <stp>CWWA MR0!_12z-GFS</stp>
        <stp>2M Daily Avg Temp CHNG 2 Forecast Prior</stp>
        <stp>D</stp>
        <stp>44805</stp>
        <stp/>
        <stp/>
        <stp>1</stp>
        <tr r="CF22" s="26"/>
      </tp>
      <tp>
        <v>-6.47</v>
        <stp/>
        <stp>*H</stp>
        <stp>CWWA MR0!_12z-GFS</stp>
        <stp>2M Daily Avg Temp CHNG 2 Forecast Prior</stp>
        <stp>D</stp>
        <stp>44806</stp>
        <stp/>
        <stp/>
        <stp>1</stp>
        <tr r="CK22" s="26"/>
      </tp>
      <tp t="s">
        <v/>
        <stp/>
        <stp>*H</stp>
        <stp>CWWA MR0!_12z-GFS</stp>
        <stp>2M Daily Avg Temp CHNG 2 Forecast Prior</stp>
        <stp>D</stp>
        <stp>44807</stp>
        <stp/>
        <stp/>
        <stp>1</stp>
        <tr r="CP22" s="26"/>
      </tp>
      <tp>
        <v>3.12</v>
        <stp/>
        <stp>*H</stp>
        <stp>CWWA MR0!_12z-GFS</stp>
        <stp>2M Daily Avg Temp CHNG 2 Forecast Prior</stp>
        <stp>D</stp>
        <stp>44800</stp>
        <stp/>
        <stp/>
        <stp>1</stp>
        <tr r="BG22" s="26"/>
      </tp>
      <tp>
        <v>1.89</v>
        <stp/>
        <stp>*H</stp>
        <stp>CWWA MR0!_12z-GFS</stp>
        <stp>2M Daily Avg Temp CHNG 2 Forecast Prior</stp>
        <stp>D</stp>
        <stp>44801</stp>
        <stp/>
        <stp/>
        <stp>1</stp>
        <tr r="BL22" s="26"/>
      </tp>
      <tp>
        <v>3.6</v>
        <stp/>
        <stp>*H</stp>
        <stp>CWWA MR0!_12z-GFS</stp>
        <stp>2M Daily Avg Temp CHNG 2 Forecast Prior</stp>
        <stp>D</stp>
        <stp>44802</stp>
        <stp/>
        <stp/>
        <stp>1</stp>
        <tr r="BQ22" s="26"/>
      </tp>
      <tp>
        <v>0.82</v>
        <stp/>
        <stp>*H</stp>
        <stp>CWWA MR0!_12z-GFS</stp>
        <stp>2M Daily Avg Temp CHNG 2 Forecast Prior</stp>
        <stp>D</stp>
        <stp>44803</stp>
        <stp/>
        <stp/>
        <stp>1</stp>
        <tr r="BV22" s="26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4</xdr:row>
      <xdr:rowOff>25400</xdr:rowOff>
    </xdr:from>
    <xdr:to>
      <xdr:col>4</xdr:col>
      <xdr:colOff>777494</xdr:colOff>
      <xdr:row>10</xdr:row>
      <xdr:rowOff>134366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C67886-3BEA-4A1B-A802-786CB98C8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1025" y="825500"/>
          <a:ext cx="1357884" cy="131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723339</xdr:colOff>
      <xdr:row>0</xdr:row>
      <xdr:rowOff>19050</xdr:rowOff>
    </xdr:from>
    <xdr:to>
      <xdr:col>2</xdr:col>
      <xdr:colOff>381000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6B6629-72E8-439A-9ADE-3A22515C3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089" y="19050"/>
          <a:ext cx="87686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44A7-FE8F-42A2-907B-A19C28BE2314}">
  <sheetPr codeName="Sheet2">
    <tabColor theme="1"/>
  </sheetPr>
  <dimension ref="A1:CF874"/>
  <sheetViews>
    <sheetView topLeftCell="O43" workbookViewId="0">
      <selection activeCell="S62" sqref="S62:S78"/>
    </sheetView>
  </sheetViews>
  <sheetFormatPr defaultRowHeight="14.5" x14ac:dyDescent="0.35"/>
  <cols>
    <col min="1" max="1" width="25.08984375" bestFit="1" customWidth="1"/>
    <col min="2" max="2" width="9" bestFit="1" customWidth="1"/>
    <col min="3" max="3" width="10.6328125" bestFit="1" customWidth="1"/>
    <col min="4" max="4" width="36.08984375" bestFit="1" customWidth="1"/>
    <col min="5" max="5" width="49.453125" bestFit="1" customWidth="1"/>
    <col min="6" max="6" width="10" bestFit="1" customWidth="1"/>
    <col min="7" max="8" width="21.90625" customWidth="1"/>
    <col min="9" max="9" width="20.36328125" bestFit="1" customWidth="1"/>
    <col min="10" max="10" width="27.08984375" bestFit="1" customWidth="1"/>
    <col min="11" max="11" width="10.6328125" bestFit="1" customWidth="1"/>
    <col min="12" max="12" width="11.36328125" bestFit="1" customWidth="1"/>
    <col min="13" max="13" width="14.36328125" bestFit="1" customWidth="1"/>
    <col min="14" max="14" width="5.08984375" bestFit="1" customWidth="1"/>
    <col min="16" max="16" width="37.1796875" bestFit="1" customWidth="1"/>
    <col min="18" max="18" width="23.6328125" bestFit="1" customWidth="1"/>
    <col min="19" max="20" width="23.6328125" customWidth="1"/>
    <col min="22" max="22" width="20.36328125" bestFit="1" customWidth="1"/>
    <col min="23" max="23" width="27.08984375" bestFit="1" customWidth="1"/>
    <col min="24" max="24" width="11.08984375" customWidth="1"/>
    <col min="25" max="25" width="4.54296875" bestFit="1" customWidth="1"/>
    <col min="26" max="26" width="20.36328125" bestFit="1" customWidth="1"/>
    <col min="27" max="27" width="3.453125" customWidth="1"/>
    <col min="28" max="28" width="7.453125" bestFit="1" customWidth="1"/>
    <col min="29" max="29" width="17.90625" bestFit="1" customWidth="1"/>
    <col min="30" max="30" width="3.453125" customWidth="1"/>
    <col min="31" max="31" width="6.90625" bestFit="1" customWidth="1"/>
    <col min="32" max="32" width="10.36328125" bestFit="1" customWidth="1"/>
    <col min="33" max="33" width="36.453125" bestFit="1" customWidth="1"/>
    <col min="34" max="34" width="3.453125" customWidth="1"/>
    <col min="35" max="35" width="9" customWidth="1"/>
    <col min="36" max="36" width="41.6328125" bestFit="1" customWidth="1"/>
    <col min="37" max="37" width="9.08984375" customWidth="1"/>
    <col min="38" max="38" width="8.6328125" customWidth="1"/>
    <col min="39" max="39" width="20.54296875" bestFit="1" customWidth="1"/>
    <col min="40" max="40" width="9.08984375" customWidth="1"/>
    <col min="41" max="41" width="11.6328125" bestFit="1" customWidth="1"/>
    <col min="42" max="42" width="44.36328125" bestFit="1" customWidth="1"/>
    <col min="43" max="43" width="9.08984375" customWidth="1"/>
    <col min="44" max="44" width="16.453125" bestFit="1" customWidth="1"/>
    <col min="45" max="45" width="20.90625" bestFit="1" customWidth="1"/>
    <col min="46" max="46" width="9.08984375" customWidth="1"/>
    <col min="47" max="47" width="10.08984375" bestFit="1" customWidth="1"/>
    <col min="48" max="48" width="44" bestFit="1" customWidth="1"/>
    <col min="49" max="49" width="9.08984375" customWidth="1"/>
    <col min="50" max="50" width="15.453125" customWidth="1"/>
    <col min="51" max="51" width="44.453125" bestFit="1" customWidth="1"/>
    <col min="53" max="53" width="11.54296875" customWidth="1"/>
    <col min="54" max="54" width="42.6328125" bestFit="1" customWidth="1"/>
    <col min="56" max="56" width="15.6328125" bestFit="1" customWidth="1"/>
    <col min="57" max="57" width="38.6328125" bestFit="1" customWidth="1"/>
    <col min="59" max="59" width="17.54296875" bestFit="1" customWidth="1"/>
    <col min="60" max="60" width="33.08984375" bestFit="1" customWidth="1"/>
    <col min="62" max="62" width="17.90625" bestFit="1" customWidth="1"/>
    <col min="63" max="63" width="39.08984375" bestFit="1" customWidth="1"/>
    <col min="66" max="66" width="36" bestFit="1" customWidth="1"/>
    <col min="68" max="68" width="14.6328125" bestFit="1" customWidth="1"/>
    <col min="69" max="69" width="33.36328125" bestFit="1" customWidth="1"/>
    <col min="71" max="71" width="11.36328125" bestFit="1" customWidth="1"/>
    <col min="72" max="72" width="29.36328125" bestFit="1" customWidth="1"/>
    <col min="74" max="74" width="12" bestFit="1" customWidth="1"/>
    <col min="75" max="75" width="41.08984375" bestFit="1" customWidth="1"/>
    <col min="78" max="78" width="40.6328125" bestFit="1" customWidth="1"/>
    <col min="80" max="80" width="13.54296875" bestFit="1" customWidth="1"/>
    <col min="81" max="81" width="41.36328125" bestFit="1" customWidth="1"/>
    <col min="83" max="83" width="10.6328125" bestFit="1" customWidth="1"/>
  </cols>
  <sheetData>
    <row r="1" spans="1:8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628</v>
      </c>
      <c r="F1" s="1" t="s">
        <v>4</v>
      </c>
      <c r="G1" s="1" t="s">
        <v>5</v>
      </c>
      <c r="H1" s="1" t="s">
        <v>3173</v>
      </c>
      <c r="I1" s="1" t="s">
        <v>6</v>
      </c>
      <c r="J1" s="1" t="s">
        <v>3076</v>
      </c>
      <c r="K1" s="1" t="s">
        <v>7</v>
      </c>
      <c r="L1" s="1" t="s">
        <v>8</v>
      </c>
      <c r="M1" s="2" t="s">
        <v>9</v>
      </c>
      <c r="N1" s="1" t="s">
        <v>10</v>
      </c>
      <c r="Q1" s="16" t="s">
        <v>3033</v>
      </c>
      <c r="R1" s="1" t="s">
        <v>3057</v>
      </c>
      <c r="S1" s="1"/>
      <c r="V1" s="1" t="s">
        <v>3059</v>
      </c>
      <c r="W1" s="1" t="s">
        <v>3077</v>
      </c>
      <c r="Y1" s="13" t="s">
        <v>3078</v>
      </c>
      <c r="Z1" s="17" t="s">
        <v>3058</v>
      </c>
      <c r="AB1" s="13" t="s">
        <v>1169</v>
      </c>
      <c r="AC1" s="17" t="s">
        <v>3079</v>
      </c>
      <c r="AE1" s="13" t="s">
        <v>625</v>
      </c>
      <c r="AF1" s="17" t="s">
        <v>3079</v>
      </c>
      <c r="AG1" s="17"/>
      <c r="AI1" s="13" t="s">
        <v>623</v>
      </c>
      <c r="AJ1" s="17" t="s">
        <v>3079</v>
      </c>
      <c r="AL1" s="13" t="s">
        <v>1170</v>
      </c>
      <c r="AM1" s="17" t="s">
        <v>3079</v>
      </c>
      <c r="AO1" s="13" t="s">
        <v>609</v>
      </c>
      <c r="AP1" s="17" t="s">
        <v>3079</v>
      </c>
      <c r="AR1" s="13" t="s">
        <v>624</v>
      </c>
      <c r="AS1" s="17" t="s">
        <v>3079</v>
      </c>
      <c r="AU1" s="13" t="s">
        <v>626</v>
      </c>
      <c r="AV1" s="17" t="s">
        <v>3079</v>
      </c>
      <c r="AX1" s="13" t="s">
        <v>627</v>
      </c>
      <c r="AY1" s="17" t="s">
        <v>3079</v>
      </c>
      <c r="BA1" s="19" t="s">
        <v>3103</v>
      </c>
      <c r="BB1" s="20" t="s">
        <v>3034</v>
      </c>
      <c r="BD1" s="19" t="s">
        <v>3103</v>
      </c>
      <c r="BE1" s="20" t="s">
        <v>3034</v>
      </c>
      <c r="BG1" s="19" t="s">
        <v>3103</v>
      </c>
      <c r="BH1" s="20" t="s">
        <v>3034</v>
      </c>
      <c r="BJ1" s="19" t="s">
        <v>3103</v>
      </c>
      <c r="BK1" s="20" t="s">
        <v>3034</v>
      </c>
      <c r="BM1" s="19" t="s">
        <v>3103</v>
      </c>
      <c r="BN1" s="20" t="s">
        <v>3034</v>
      </c>
      <c r="BP1" s="19" t="s">
        <v>3103</v>
      </c>
      <c r="BQ1" s="20" t="s">
        <v>3034</v>
      </c>
      <c r="BS1" s="19" t="s">
        <v>3103</v>
      </c>
      <c r="BT1" s="20" t="s">
        <v>3034</v>
      </c>
      <c r="BV1" s="19" t="s">
        <v>3103</v>
      </c>
      <c r="BW1" s="20" t="s">
        <v>3034</v>
      </c>
      <c r="BY1" s="19" t="s">
        <v>3103</v>
      </c>
      <c r="BZ1" s="20" t="s">
        <v>3034</v>
      </c>
      <c r="CB1" s="19" t="s">
        <v>3103</v>
      </c>
      <c r="CC1" s="20" t="s">
        <v>3034</v>
      </c>
      <c r="CE1" s="19" t="s">
        <v>3103</v>
      </c>
      <c r="CF1" s="20" t="s">
        <v>3034</v>
      </c>
    </row>
    <row r="2" spans="1:84" x14ac:dyDescent="0.35">
      <c r="A2" t="s">
        <v>234</v>
      </c>
      <c r="B2" s="9">
        <v>49.057980000000001</v>
      </c>
      <c r="C2" s="9">
        <v>-122.25257000000001</v>
      </c>
      <c r="D2" t="s">
        <v>2260</v>
      </c>
      <c r="E2" t="s">
        <v>1963</v>
      </c>
      <c r="F2" t="s">
        <v>1179</v>
      </c>
      <c r="G2" t="s">
        <v>1169</v>
      </c>
      <c r="H2" t="str">
        <f t="shared" ref="H2:H33" si="0">G2&amp;"Location"</f>
        <v>CanadaLocation</v>
      </c>
      <c r="I2" t="s">
        <v>617</v>
      </c>
      <c r="J2" t="str">
        <f t="shared" ref="J2:J33" si="1">VLOOKUP(I2,V:W,2,FALSE)</f>
        <v>BritishColumbiaLocation</v>
      </c>
      <c r="K2">
        <v>49.024999999999999</v>
      </c>
      <c r="L2">
        <v>-122.363</v>
      </c>
      <c r="M2" s="3">
        <v>8845</v>
      </c>
      <c r="N2" t="s">
        <v>12</v>
      </c>
      <c r="R2" s="13" t="s">
        <v>3078</v>
      </c>
      <c r="S2" s="13" t="s">
        <v>3080</v>
      </c>
      <c r="U2" t="s">
        <v>3078</v>
      </c>
      <c r="V2" t="s">
        <v>393</v>
      </c>
      <c r="W2" t="str">
        <f>V2&amp;"Location"</f>
        <v>AlabamaLocation</v>
      </c>
      <c r="Z2" s="23"/>
      <c r="AC2" t="s">
        <v>615</v>
      </c>
      <c r="AF2" t="s">
        <v>625</v>
      </c>
      <c r="AG2" t="s">
        <v>2031</v>
      </c>
      <c r="AI2" s="13" t="s">
        <v>623</v>
      </c>
      <c r="AJ2" t="s">
        <v>2081</v>
      </c>
      <c r="AL2" s="13" t="s">
        <v>1170</v>
      </c>
      <c r="AM2" t="s">
        <v>2131</v>
      </c>
      <c r="AO2" s="13" t="s">
        <v>609</v>
      </c>
      <c r="AP2" t="s">
        <v>2132</v>
      </c>
      <c r="AR2" s="13" t="s">
        <v>624</v>
      </c>
      <c r="AS2" t="s">
        <v>2137</v>
      </c>
      <c r="AU2" s="13" t="s">
        <v>626</v>
      </c>
      <c r="AV2" t="s">
        <v>2138</v>
      </c>
      <c r="AX2" s="13" t="s">
        <v>3176</v>
      </c>
      <c r="AY2" t="s">
        <v>2180</v>
      </c>
      <c r="BA2" t="s">
        <v>615</v>
      </c>
      <c r="BB2" t="s">
        <v>1955</v>
      </c>
      <c r="BD2" t="s">
        <v>3177</v>
      </c>
      <c r="BE2" t="s">
        <v>1963</v>
      </c>
      <c r="BG2" t="s">
        <v>3178</v>
      </c>
      <c r="BH2" t="s">
        <v>1976</v>
      </c>
      <c r="BJ2" t="s">
        <v>3179</v>
      </c>
      <c r="BK2" t="s">
        <v>1981</v>
      </c>
      <c r="BM2" t="s">
        <v>616</v>
      </c>
      <c r="BN2" t="s">
        <v>3061</v>
      </c>
      <c r="BP2" t="s">
        <v>3180</v>
      </c>
      <c r="BQ2" t="s">
        <v>1985</v>
      </c>
      <c r="BS2" t="s">
        <v>3181</v>
      </c>
      <c r="BT2" t="s">
        <v>1988</v>
      </c>
      <c r="BV2" t="s">
        <v>610</v>
      </c>
      <c r="BW2" t="s">
        <v>1989</v>
      </c>
      <c r="BY2" t="s">
        <v>614</v>
      </c>
      <c r="BZ2" t="s">
        <v>2011</v>
      </c>
      <c r="CB2" t="s">
        <v>621</v>
      </c>
      <c r="CC2" t="s">
        <v>2029</v>
      </c>
      <c r="CE2" t="s">
        <v>3182</v>
      </c>
      <c r="CF2" t="s">
        <v>1963</v>
      </c>
    </row>
    <row r="3" spans="1:84" x14ac:dyDescent="0.35">
      <c r="A3" t="s">
        <v>231</v>
      </c>
      <c r="B3" s="9">
        <v>44.400109999999998</v>
      </c>
      <c r="C3" s="9">
        <v>-79.666340000000005</v>
      </c>
      <c r="D3" t="s">
        <v>2286</v>
      </c>
      <c r="E3" t="s">
        <v>1989</v>
      </c>
      <c r="F3" t="s">
        <v>1205</v>
      </c>
      <c r="G3" t="s">
        <v>1169</v>
      </c>
      <c r="H3" t="str">
        <f t="shared" si="0"/>
        <v>CanadaLocation</v>
      </c>
      <c r="I3" t="s">
        <v>610</v>
      </c>
      <c r="J3" t="str">
        <f t="shared" si="1"/>
        <v>OntarioLocation</v>
      </c>
      <c r="K3">
        <v>44.48</v>
      </c>
      <c r="L3">
        <v>-79.55</v>
      </c>
      <c r="M3" s="3">
        <v>12815</v>
      </c>
      <c r="N3" t="s">
        <v>12</v>
      </c>
      <c r="R3" s="13" t="s">
        <v>1169</v>
      </c>
      <c r="S3" s="13" t="s">
        <v>3081</v>
      </c>
      <c r="U3" t="s">
        <v>3078</v>
      </c>
      <c r="V3" t="s">
        <v>613</v>
      </c>
      <c r="W3" t="str">
        <f>V3&amp;"Location"</f>
        <v>AlaskaLocation</v>
      </c>
      <c r="Z3" s="11"/>
      <c r="AC3" t="s">
        <v>617</v>
      </c>
      <c r="AG3" t="s">
        <v>2032</v>
      </c>
      <c r="AJ3" t="s">
        <v>2082</v>
      </c>
      <c r="AP3" t="s">
        <v>2133</v>
      </c>
      <c r="AV3" t="s">
        <v>2139</v>
      </c>
      <c r="AY3" t="s">
        <v>2182</v>
      </c>
      <c r="BB3" t="s">
        <v>1956</v>
      </c>
      <c r="BE3" t="s">
        <v>1964</v>
      </c>
      <c r="BH3" t="s">
        <v>1978</v>
      </c>
      <c r="BK3" t="s">
        <v>1980</v>
      </c>
      <c r="BN3" t="s">
        <v>1983</v>
      </c>
      <c r="BT3" t="s">
        <v>1987</v>
      </c>
      <c r="BW3" t="s">
        <v>1991</v>
      </c>
      <c r="BZ3" t="s">
        <v>2012</v>
      </c>
      <c r="CC3" t="s">
        <v>2028</v>
      </c>
      <c r="CF3" t="s">
        <v>1989</v>
      </c>
    </row>
    <row r="4" spans="1:84" x14ac:dyDescent="0.35">
      <c r="A4" t="s">
        <v>231</v>
      </c>
      <c r="B4" s="9">
        <v>44.400109999999998</v>
      </c>
      <c r="C4" s="9">
        <v>-79.666340000000005</v>
      </c>
      <c r="D4" t="s">
        <v>2288</v>
      </c>
      <c r="E4" t="s">
        <v>1991</v>
      </c>
      <c r="F4" t="s">
        <v>1207</v>
      </c>
      <c r="G4" t="s">
        <v>1169</v>
      </c>
      <c r="H4" t="str">
        <f t="shared" si="0"/>
        <v>CanadaLocation</v>
      </c>
      <c r="I4" t="s">
        <v>610</v>
      </c>
      <c r="J4" t="str">
        <f t="shared" si="1"/>
        <v>OntarioLocation</v>
      </c>
      <c r="K4">
        <v>44.25</v>
      </c>
      <c r="L4">
        <v>-79.917000000000002</v>
      </c>
      <c r="M4" s="3">
        <v>26003</v>
      </c>
      <c r="N4" t="s">
        <v>12</v>
      </c>
      <c r="R4" s="13" t="s">
        <v>625</v>
      </c>
      <c r="S4" t="s">
        <v>3106</v>
      </c>
      <c r="U4" t="s">
        <v>3078</v>
      </c>
      <c r="V4" t="s">
        <v>615</v>
      </c>
      <c r="W4" t="s">
        <v>3060</v>
      </c>
      <c r="Z4" s="23" t="s">
        <v>3183</v>
      </c>
      <c r="AC4" t="s">
        <v>618</v>
      </c>
      <c r="AG4" t="s">
        <v>2033</v>
      </c>
      <c r="AJ4" t="s">
        <v>2083</v>
      </c>
      <c r="AP4" t="s">
        <v>2134</v>
      </c>
      <c r="AV4" t="s">
        <v>2140</v>
      </c>
      <c r="AY4" t="s">
        <v>2181</v>
      </c>
      <c r="BB4" t="s">
        <v>1962</v>
      </c>
      <c r="BE4" t="s">
        <v>1965</v>
      </c>
      <c r="BH4" t="s">
        <v>1977</v>
      </c>
      <c r="BK4" t="s">
        <v>1982</v>
      </c>
      <c r="BT4" t="s">
        <v>1986</v>
      </c>
      <c r="BW4" t="s">
        <v>1990</v>
      </c>
      <c r="BZ4" t="s">
        <v>2013</v>
      </c>
      <c r="CC4" t="s">
        <v>2027</v>
      </c>
      <c r="CF4" t="s">
        <v>1991</v>
      </c>
    </row>
    <row r="5" spans="1:84" x14ac:dyDescent="0.35">
      <c r="A5" t="s">
        <v>231</v>
      </c>
      <c r="B5" s="9">
        <v>44.400109999999998</v>
      </c>
      <c r="C5" s="9">
        <v>-79.666340000000005</v>
      </c>
      <c r="D5" t="s">
        <v>2287</v>
      </c>
      <c r="E5" t="s">
        <v>1990</v>
      </c>
      <c r="F5" t="s">
        <v>1206</v>
      </c>
      <c r="G5" t="s">
        <v>1169</v>
      </c>
      <c r="H5" t="str">
        <f t="shared" si="0"/>
        <v>CanadaLocation</v>
      </c>
      <c r="I5" t="s">
        <v>610</v>
      </c>
      <c r="J5" t="str">
        <f t="shared" si="1"/>
        <v>OntarioLocation</v>
      </c>
      <c r="K5">
        <v>44.232999999999997</v>
      </c>
      <c r="L5">
        <v>-79.783000000000001</v>
      </c>
      <c r="M5" s="3">
        <v>20770</v>
      </c>
      <c r="N5" t="s">
        <v>12</v>
      </c>
      <c r="R5" s="13" t="s">
        <v>623</v>
      </c>
      <c r="S5" t="s">
        <v>3107</v>
      </c>
      <c r="U5" t="s">
        <v>1169</v>
      </c>
      <c r="V5" t="s">
        <v>615</v>
      </c>
      <c r="W5" t="s">
        <v>3060</v>
      </c>
      <c r="Z5" s="11" t="s">
        <v>393</v>
      </c>
      <c r="AC5" t="s">
        <v>619</v>
      </c>
      <c r="AG5" t="s">
        <v>2034</v>
      </c>
      <c r="AJ5" t="s">
        <v>2085</v>
      </c>
      <c r="AP5" t="s">
        <v>2135</v>
      </c>
      <c r="AV5" t="s">
        <v>2141</v>
      </c>
      <c r="AY5" t="s">
        <v>2183</v>
      </c>
      <c r="BB5" t="s">
        <v>1960</v>
      </c>
      <c r="BE5" t="s">
        <v>1969</v>
      </c>
      <c r="BH5" t="s">
        <v>1979</v>
      </c>
      <c r="BW5" t="s">
        <v>1992</v>
      </c>
      <c r="BZ5" t="s">
        <v>2015</v>
      </c>
      <c r="CC5" t="s">
        <v>2030</v>
      </c>
      <c r="CF5" t="s">
        <v>1990</v>
      </c>
    </row>
    <row r="6" spans="1:84" x14ac:dyDescent="0.35">
      <c r="A6" t="s">
        <v>216</v>
      </c>
      <c r="B6" s="9">
        <v>51.050109999999997</v>
      </c>
      <c r="C6" s="9">
        <v>-114.08529</v>
      </c>
      <c r="D6" t="s">
        <v>2252</v>
      </c>
      <c r="E6" t="s">
        <v>1955</v>
      </c>
      <c r="F6" t="s">
        <v>1171</v>
      </c>
      <c r="G6" t="s">
        <v>1169</v>
      </c>
      <c r="H6" t="str">
        <f t="shared" si="0"/>
        <v>CanadaLocation</v>
      </c>
      <c r="I6" t="s">
        <v>615</v>
      </c>
      <c r="J6" t="str">
        <f t="shared" si="1"/>
        <v>AlbertaLocation</v>
      </c>
      <c r="K6">
        <v>51.113999999999997</v>
      </c>
      <c r="L6">
        <v>-114.02</v>
      </c>
      <c r="M6" s="3">
        <v>8442</v>
      </c>
      <c r="N6" t="s">
        <v>12</v>
      </c>
      <c r="R6" s="13" t="s">
        <v>1170</v>
      </c>
      <c r="S6" s="13" t="s">
        <v>3112</v>
      </c>
      <c r="U6" t="s">
        <v>3078</v>
      </c>
      <c r="V6" t="s">
        <v>395</v>
      </c>
      <c r="W6" t="str">
        <f>V6&amp;"Location"</f>
        <v>ArizonaLocation</v>
      </c>
      <c r="Z6" s="11" t="s">
        <v>613</v>
      </c>
      <c r="AC6" t="s">
        <v>616</v>
      </c>
      <c r="AG6" t="s">
        <v>2035</v>
      </c>
      <c r="AJ6" t="s">
        <v>2084</v>
      </c>
      <c r="AP6" t="s">
        <v>2136</v>
      </c>
      <c r="AV6" t="s">
        <v>2142</v>
      </c>
      <c r="AY6" t="s">
        <v>2184</v>
      </c>
      <c r="BB6" t="s">
        <v>1957</v>
      </c>
      <c r="BE6" t="s">
        <v>1966</v>
      </c>
      <c r="BW6" t="s">
        <v>1993</v>
      </c>
      <c r="BZ6" t="s">
        <v>2014</v>
      </c>
      <c r="CF6" t="s">
        <v>1955</v>
      </c>
    </row>
    <row r="7" spans="1:84" x14ac:dyDescent="0.35">
      <c r="A7" t="s">
        <v>216</v>
      </c>
      <c r="B7" s="9">
        <v>51.050109999999997</v>
      </c>
      <c r="C7" s="9">
        <v>-114.08529</v>
      </c>
      <c r="D7" t="s">
        <v>2253</v>
      </c>
      <c r="E7" t="s">
        <v>1956</v>
      </c>
      <c r="F7" t="s">
        <v>1172</v>
      </c>
      <c r="G7" t="s">
        <v>1169</v>
      </c>
      <c r="H7" t="str">
        <f t="shared" si="0"/>
        <v>CanadaLocation</v>
      </c>
      <c r="I7" t="s">
        <v>615</v>
      </c>
      <c r="J7" t="str">
        <f t="shared" si="1"/>
        <v>AlbertaLocation</v>
      </c>
      <c r="K7">
        <v>51.1</v>
      </c>
      <c r="L7">
        <v>-114.367</v>
      </c>
      <c r="M7" s="3">
        <v>20448</v>
      </c>
      <c r="N7" t="s">
        <v>12</v>
      </c>
      <c r="R7" s="13" t="s">
        <v>609</v>
      </c>
      <c r="S7" t="s">
        <v>3108</v>
      </c>
      <c r="U7" t="s">
        <v>3078</v>
      </c>
      <c r="V7" t="s">
        <v>397</v>
      </c>
      <c r="W7" t="str">
        <f>V7&amp;"Location"</f>
        <v>ArkansasLocation</v>
      </c>
      <c r="Z7" s="11" t="s">
        <v>395</v>
      </c>
      <c r="AC7" t="s">
        <v>622</v>
      </c>
      <c r="AG7" t="s">
        <v>2036</v>
      </c>
      <c r="AJ7" t="s">
        <v>2086</v>
      </c>
      <c r="AV7" t="s">
        <v>2143</v>
      </c>
      <c r="AY7" t="s">
        <v>2185</v>
      </c>
      <c r="BB7" t="s">
        <v>1961</v>
      </c>
      <c r="BE7" t="s">
        <v>1967</v>
      </c>
      <c r="BW7" t="s">
        <v>1995</v>
      </c>
      <c r="BZ7" t="s">
        <v>2016</v>
      </c>
      <c r="CF7" t="s">
        <v>1956</v>
      </c>
    </row>
    <row r="8" spans="1:84" x14ac:dyDescent="0.35">
      <c r="A8" t="s">
        <v>37</v>
      </c>
      <c r="B8" s="9">
        <v>42.331429999999997</v>
      </c>
      <c r="C8" s="9">
        <v>-83.045749999999998</v>
      </c>
      <c r="D8" t="s">
        <v>2289</v>
      </c>
      <c r="E8" t="s">
        <v>1992</v>
      </c>
      <c r="F8" t="s">
        <v>1208</v>
      </c>
      <c r="G8" t="s">
        <v>1169</v>
      </c>
      <c r="H8" t="str">
        <f t="shared" si="0"/>
        <v>CanadaLocation</v>
      </c>
      <c r="I8" t="s">
        <v>610</v>
      </c>
      <c r="J8" t="str">
        <f t="shared" si="1"/>
        <v>OntarioLocation</v>
      </c>
      <c r="K8">
        <v>42.276000000000003</v>
      </c>
      <c r="L8">
        <v>-82.956000000000003</v>
      </c>
      <c r="M8" s="3">
        <v>9615</v>
      </c>
      <c r="N8" t="s">
        <v>12</v>
      </c>
      <c r="R8" s="13" t="s">
        <v>624</v>
      </c>
      <c r="S8" t="s">
        <v>3109</v>
      </c>
      <c r="U8" t="s">
        <v>3078</v>
      </c>
      <c r="V8" t="s">
        <v>617</v>
      </c>
      <c r="W8" t="s">
        <v>3071</v>
      </c>
      <c r="Z8" s="11" t="s">
        <v>397</v>
      </c>
      <c r="AC8" t="s">
        <v>620</v>
      </c>
      <c r="AG8" t="s">
        <v>2037</v>
      </c>
      <c r="AJ8" t="s">
        <v>2087</v>
      </c>
      <c r="AV8" t="s">
        <v>2144</v>
      </c>
      <c r="AY8" t="s">
        <v>2186</v>
      </c>
      <c r="BB8" t="s">
        <v>1958</v>
      </c>
      <c r="BE8" t="s">
        <v>1968</v>
      </c>
      <c r="BW8" t="s">
        <v>1996</v>
      </c>
      <c r="BZ8" t="s">
        <v>2018</v>
      </c>
      <c r="CF8" t="s">
        <v>1992</v>
      </c>
    </row>
    <row r="9" spans="1:84" x14ac:dyDescent="0.35">
      <c r="A9" t="s">
        <v>218</v>
      </c>
      <c r="B9" s="9">
        <v>53.550139999999999</v>
      </c>
      <c r="C9" s="9">
        <v>-113.46871</v>
      </c>
      <c r="D9" t="s">
        <v>2259</v>
      </c>
      <c r="E9" t="s">
        <v>1962</v>
      </c>
      <c r="F9" t="s">
        <v>1178</v>
      </c>
      <c r="G9" t="s">
        <v>1169</v>
      </c>
      <c r="H9" t="str">
        <f t="shared" si="0"/>
        <v>CanadaLocation</v>
      </c>
      <c r="I9" t="s">
        <v>615</v>
      </c>
      <c r="J9" t="str">
        <f t="shared" si="1"/>
        <v>AlbertaLocation</v>
      </c>
      <c r="K9">
        <v>53.3</v>
      </c>
      <c r="L9">
        <v>-113.6</v>
      </c>
      <c r="M9" s="3">
        <v>29142</v>
      </c>
      <c r="N9" t="s">
        <v>12</v>
      </c>
      <c r="R9" s="13" t="s">
        <v>626</v>
      </c>
      <c r="S9" t="s">
        <v>3110</v>
      </c>
      <c r="U9" t="s">
        <v>1169</v>
      </c>
      <c r="V9" t="s">
        <v>617</v>
      </c>
      <c r="W9" t="s">
        <v>3071</v>
      </c>
      <c r="Z9" s="11" t="s">
        <v>399</v>
      </c>
      <c r="AC9" t="s">
        <v>610</v>
      </c>
      <c r="AG9" t="s">
        <v>2039</v>
      </c>
      <c r="AJ9" t="s">
        <v>2088</v>
      </c>
      <c r="AV9" t="s">
        <v>2145</v>
      </c>
      <c r="AY9" t="s">
        <v>2187</v>
      </c>
      <c r="BB9" t="s">
        <v>1959</v>
      </c>
      <c r="BE9" t="s">
        <v>1974</v>
      </c>
      <c r="BW9" t="s">
        <v>1994</v>
      </c>
      <c r="BZ9" t="s">
        <v>2017</v>
      </c>
      <c r="CF9" t="s">
        <v>1962</v>
      </c>
    </row>
    <row r="10" spans="1:84" x14ac:dyDescent="0.35">
      <c r="A10" t="s">
        <v>218</v>
      </c>
      <c r="B10" s="9">
        <v>53.550139999999999</v>
      </c>
      <c r="C10" s="9">
        <v>-113.46871</v>
      </c>
      <c r="D10" t="s">
        <v>2257</v>
      </c>
      <c r="E10" t="s">
        <v>1960</v>
      </c>
      <c r="F10" t="s">
        <v>1176</v>
      </c>
      <c r="G10" t="s">
        <v>1169</v>
      </c>
      <c r="H10" t="str">
        <f t="shared" si="0"/>
        <v>CanadaLocation</v>
      </c>
      <c r="I10" t="s">
        <v>615</v>
      </c>
      <c r="J10" t="str">
        <f t="shared" si="1"/>
        <v>AlbertaLocation</v>
      </c>
      <c r="K10">
        <v>53.31</v>
      </c>
      <c r="L10">
        <v>-113.58</v>
      </c>
      <c r="M10" s="3">
        <v>27701</v>
      </c>
      <c r="N10" t="s">
        <v>12</v>
      </c>
      <c r="R10" s="13" t="s">
        <v>627</v>
      </c>
      <c r="S10" t="s">
        <v>3111</v>
      </c>
      <c r="U10" t="s">
        <v>3078</v>
      </c>
      <c r="V10" t="s">
        <v>399</v>
      </c>
      <c r="W10" t="str">
        <f>V10&amp;"Location"</f>
        <v>CaliforniaLocation</v>
      </c>
      <c r="Z10" s="11" t="s">
        <v>401</v>
      </c>
      <c r="AC10" t="s">
        <v>614</v>
      </c>
      <c r="AG10" t="s">
        <v>2038</v>
      </c>
      <c r="AJ10" t="s">
        <v>2089</v>
      </c>
      <c r="AV10" t="s">
        <v>2146</v>
      </c>
      <c r="AY10" t="s">
        <v>2188</v>
      </c>
      <c r="BE10" t="s">
        <v>1973</v>
      </c>
      <c r="BW10" t="s">
        <v>1997</v>
      </c>
      <c r="BZ10" t="s">
        <v>2020</v>
      </c>
      <c r="CF10" t="s">
        <v>1960</v>
      </c>
    </row>
    <row r="11" spans="1:84" x14ac:dyDescent="0.35">
      <c r="A11" t="s">
        <v>218</v>
      </c>
      <c r="B11" s="9">
        <v>53.550139999999999</v>
      </c>
      <c r="C11" s="9">
        <v>-113.46871</v>
      </c>
      <c r="D11" t="s">
        <v>2254</v>
      </c>
      <c r="E11" t="s">
        <v>1957</v>
      </c>
      <c r="F11" t="s">
        <v>1173</v>
      </c>
      <c r="G11" t="s">
        <v>1169</v>
      </c>
      <c r="H11" t="str">
        <f t="shared" si="0"/>
        <v>CanadaLocation</v>
      </c>
      <c r="I11" t="s">
        <v>615</v>
      </c>
      <c r="J11" t="str">
        <f t="shared" si="1"/>
        <v>AlbertaLocation</v>
      </c>
      <c r="K11">
        <v>53.567</v>
      </c>
      <c r="L11">
        <v>-113.517</v>
      </c>
      <c r="M11" s="3">
        <v>3699</v>
      </c>
      <c r="N11" t="s">
        <v>12</v>
      </c>
      <c r="U11" t="s">
        <v>3078</v>
      </c>
      <c r="V11" t="s">
        <v>618</v>
      </c>
      <c r="W11" t="s">
        <v>3072</v>
      </c>
      <c r="Z11" s="11" t="s">
        <v>403</v>
      </c>
      <c r="AC11" t="s">
        <v>621</v>
      </c>
      <c r="AG11" t="s">
        <v>2040</v>
      </c>
      <c r="AJ11" t="s">
        <v>2090</v>
      </c>
      <c r="AV11" t="s">
        <v>2147</v>
      </c>
      <c r="AY11" t="s">
        <v>2189</v>
      </c>
      <c r="BE11" t="s">
        <v>1975</v>
      </c>
      <c r="BW11" t="s">
        <v>1999</v>
      </c>
      <c r="BZ11" t="s">
        <v>2019</v>
      </c>
      <c r="CF11" t="s">
        <v>1957</v>
      </c>
    </row>
    <row r="12" spans="1:84" x14ac:dyDescent="0.35">
      <c r="A12" t="s">
        <v>218</v>
      </c>
      <c r="B12" s="9">
        <v>53.550139999999999</v>
      </c>
      <c r="C12" s="9">
        <v>-113.46871</v>
      </c>
      <c r="D12" t="s">
        <v>2258</v>
      </c>
      <c r="E12" t="s">
        <v>1961</v>
      </c>
      <c r="F12" t="s">
        <v>1177</v>
      </c>
      <c r="G12" t="s">
        <v>1169</v>
      </c>
      <c r="H12" t="str">
        <f t="shared" si="0"/>
        <v>CanadaLocation</v>
      </c>
      <c r="I12" t="s">
        <v>615</v>
      </c>
      <c r="J12" t="str">
        <f t="shared" si="1"/>
        <v>AlbertaLocation</v>
      </c>
      <c r="K12">
        <v>53.667999999999999</v>
      </c>
      <c r="L12">
        <v>-113.854</v>
      </c>
      <c r="M12" s="3">
        <v>28597</v>
      </c>
      <c r="N12" t="s">
        <v>12</v>
      </c>
      <c r="R12" s="143" t="s">
        <v>3244</v>
      </c>
      <c r="S12" s="143"/>
      <c r="U12" t="s">
        <v>1169</v>
      </c>
      <c r="V12" t="s">
        <v>618</v>
      </c>
      <c r="W12" t="s">
        <v>3072</v>
      </c>
      <c r="Z12" s="11" t="s">
        <v>405</v>
      </c>
      <c r="AC12" t="s">
        <v>3174</v>
      </c>
      <c r="AG12" t="s">
        <v>2041</v>
      </c>
      <c r="AJ12" t="s">
        <v>2091</v>
      </c>
      <c r="AV12" t="s">
        <v>2148</v>
      </c>
      <c r="AY12" t="s">
        <v>2190</v>
      </c>
      <c r="BE12" t="s">
        <v>1972</v>
      </c>
      <c r="BW12" t="s">
        <v>1998</v>
      </c>
      <c r="BZ12" t="s">
        <v>2023</v>
      </c>
      <c r="CF12" t="s">
        <v>1961</v>
      </c>
    </row>
    <row r="13" spans="1:84" x14ac:dyDescent="0.35">
      <c r="A13" t="s">
        <v>218</v>
      </c>
      <c r="B13" s="9">
        <v>53.550139999999999</v>
      </c>
      <c r="C13" s="9">
        <v>-113.46871</v>
      </c>
      <c r="D13" t="s">
        <v>2255</v>
      </c>
      <c r="E13" t="s">
        <v>1958</v>
      </c>
      <c r="F13" t="s">
        <v>1174</v>
      </c>
      <c r="G13" t="s">
        <v>1169</v>
      </c>
      <c r="H13" t="str">
        <f t="shared" si="0"/>
        <v>CanadaLocation</v>
      </c>
      <c r="I13" t="s">
        <v>615</v>
      </c>
      <c r="J13" t="str">
        <f t="shared" si="1"/>
        <v>AlbertaLocation</v>
      </c>
      <c r="K13">
        <v>53.667000000000002</v>
      </c>
      <c r="L13">
        <v>-113.467</v>
      </c>
      <c r="M13" s="3">
        <v>12994</v>
      </c>
      <c r="N13" t="s">
        <v>12</v>
      </c>
      <c r="Q13" s="42"/>
      <c r="R13" s="38" t="s">
        <v>3193</v>
      </c>
      <c r="S13" s="39"/>
      <c r="U13" t="s">
        <v>3078</v>
      </c>
      <c r="V13" t="s">
        <v>619</v>
      </c>
      <c r="W13" t="s">
        <v>3073</v>
      </c>
      <c r="Z13" s="11" t="s">
        <v>407</v>
      </c>
      <c r="AG13" t="s">
        <v>2042</v>
      </c>
      <c r="AJ13" t="s">
        <v>2092</v>
      </c>
      <c r="AV13" t="s">
        <v>2149</v>
      </c>
      <c r="AY13" t="s">
        <v>2191</v>
      </c>
      <c r="BE13" t="s">
        <v>1970</v>
      </c>
      <c r="BW13" t="s">
        <v>2000</v>
      </c>
      <c r="BZ13" t="s">
        <v>2021</v>
      </c>
      <c r="CF13" t="s">
        <v>1958</v>
      </c>
    </row>
    <row r="14" spans="1:84" x14ac:dyDescent="0.35">
      <c r="A14" t="s">
        <v>218</v>
      </c>
      <c r="B14" s="9">
        <v>53.550139999999999</v>
      </c>
      <c r="C14" s="9">
        <v>-113.46871</v>
      </c>
      <c r="D14" t="s">
        <v>2256</v>
      </c>
      <c r="E14" t="s">
        <v>1959</v>
      </c>
      <c r="F14" t="s">
        <v>1175</v>
      </c>
      <c r="G14" t="s">
        <v>1169</v>
      </c>
      <c r="H14" t="str">
        <f t="shared" si="0"/>
        <v>CanadaLocation</v>
      </c>
      <c r="I14" t="s">
        <v>615</v>
      </c>
      <c r="J14" t="str">
        <f t="shared" si="1"/>
        <v>AlbertaLocation</v>
      </c>
      <c r="K14">
        <v>53.65</v>
      </c>
      <c r="L14">
        <v>-113.35</v>
      </c>
      <c r="M14" s="3">
        <v>13588</v>
      </c>
      <c r="N14" t="s">
        <v>12</v>
      </c>
      <c r="U14" t="s">
        <v>1169</v>
      </c>
      <c r="V14" t="s">
        <v>619</v>
      </c>
      <c r="W14" t="s">
        <v>3073</v>
      </c>
      <c r="Z14" s="11" t="s">
        <v>409</v>
      </c>
      <c r="AG14" t="s">
        <v>2043</v>
      </c>
      <c r="AJ14" t="s">
        <v>2093</v>
      </c>
      <c r="AV14" t="s">
        <v>2150</v>
      </c>
      <c r="AY14" t="s">
        <v>2192</v>
      </c>
      <c r="BE14" t="s">
        <v>1971</v>
      </c>
      <c r="BW14" t="s">
        <v>2001</v>
      </c>
      <c r="BZ14" t="s">
        <v>2022</v>
      </c>
      <c r="CF14" t="s">
        <v>1959</v>
      </c>
    </row>
    <row r="15" spans="1:84" x14ac:dyDescent="0.35">
      <c r="A15" t="s">
        <v>233</v>
      </c>
      <c r="B15" s="9">
        <v>46.49</v>
      </c>
      <c r="C15" s="9">
        <v>-80.990009999999998</v>
      </c>
      <c r="D15" t="s">
        <v>2290</v>
      </c>
      <c r="E15" t="s">
        <v>1993</v>
      </c>
      <c r="F15" t="s">
        <v>1209</v>
      </c>
      <c r="G15" t="s">
        <v>1169</v>
      </c>
      <c r="H15" t="str">
        <f t="shared" si="0"/>
        <v>CanadaLocation</v>
      </c>
      <c r="I15" t="s">
        <v>610</v>
      </c>
      <c r="J15" t="str">
        <f t="shared" si="1"/>
        <v>OntarioLocation</v>
      </c>
      <c r="K15">
        <v>46.625</v>
      </c>
      <c r="L15">
        <v>-80.799000000000007</v>
      </c>
      <c r="M15" s="3">
        <v>20943</v>
      </c>
      <c r="N15" t="s">
        <v>12</v>
      </c>
      <c r="R15" s="18" t="s">
        <v>3082</v>
      </c>
      <c r="S15" s="18" t="s">
        <v>3082</v>
      </c>
      <c r="U15" t="s">
        <v>3078</v>
      </c>
      <c r="V15" s="6" t="s">
        <v>540</v>
      </c>
      <c r="W15" t="str">
        <f>V15&amp;"Location"</f>
        <v>CENSUSLocation</v>
      </c>
      <c r="Z15" s="11" t="s">
        <v>411</v>
      </c>
      <c r="AG15" t="s">
        <v>2044</v>
      </c>
      <c r="AJ15" t="s">
        <v>2094</v>
      </c>
      <c r="AV15" t="s">
        <v>2151</v>
      </c>
      <c r="AY15" t="s">
        <v>2193</v>
      </c>
      <c r="BW15" t="s">
        <v>2002</v>
      </c>
      <c r="BZ15" t="s">
        <v>2025</v>
      </c>
      <c r="CF15" t="s">
        <v>1993</v>
      </c>
    </row>
    <row r="16" spans="1:84" x14ac:dyDescent="0.35">
      <c r="A16" t="s">
        <v>224</v>
      </c>
      <c r="B16" s="9">
        <v>44.645330000000001</v>
      </c>
      <c r="C16" s="9">
        <v>-63.572389999999999</v>
      </c>
      <c r="D16" t="s">
        <v>2285</v>
      </c>
      <c r="E16" t="s">
        <v>1988</v>
      </c>
      <c r="F16" t="s">
        <v>1204</v>
      </c>
      <c r="G16" t="s">
        <v>1169</v>
      </c>
      <c r="H16" t="str">
        <f t="shared" si="0"/>
        <v>CanadaLocation</v>
      </c>
      <c r="I16" t="s">
        <v>620</v>
      </c>
      <c r="J16" t="str">
        <f t="shared" si="1"/>
        <v>Nova ScotiaLocation</v>
      </c>
      <c r="K16">
        <v>44.881</v>
      </c>
      <c r="L16">
        <v>-63.509</v>
      </c>
      <c r="M16" s="3">
        <v>26678</v>
      </c>
      <c r="N16" t="s">
        <v>12</v>
      </c>
      <c r="R16" s="18" t="s">
        <v>3165</v>
      </c>
      <c r="S16" s="18" t="s">
        <v>3168</v>
      </c>
      <c r="U16" t="s">
        <v>3078</v>
      </c>
      <c r="V16" t="s">
        <v>401</v>
      </c>
      <c r="W16" t="str">
        <f>V16&amp;"Location"</f>
        <v>ColoradoLocation</v>
      </c>
      <c r="Z16" s="11" t="s">
        <v>612</v>
      </c>
      <c r="AG16" t="s">
        <v>2045</v>
      </c>
      <c r="AJ16" t="s">
        <v>2095</v>
      </c>
      <c r="AV16" t="s">
        <v>2152</v>
      </c>
      <c r="AY16" t="s">
        <v>2194</v>
      </c>
      <c r="BW16" t="s">
        <v>2004</v>
      </c>
      <c r="BZ16" t="s">
        <v>2026</v>
      </c>
      <c r="CF16" t="s">
        <v>1988</v>
      </c>
    </row>
    <row r="17" spans="1:84" x14ac:dyDescent="0.35">
      <c r="A17" t="s">
        <v>224</v>
      </c>
      <c r="B17" s="9">
        <v>44.645330000000001</v>
      </c>
      <c r="C17" s="9">
        <v>-63.572389999999999</v>
      </c>
      <c r="D17" t="s">
        <v>2284</v>
      </c>
      <c r="E17" t="s">
        <v>1987</v>
      </c>
      <c r="F17" t="s">
        <v>1203</v>
      </c>
      <c r="G17" t="s">
        <v>1169</v>
      </c>
      <c r="H17" t="str">
        <f t="shared" si="0"/>
        <v>CanadaLocation</v>
      </c>
      <c r="I17" t="s">
        <v>620</v>
      </c>
      <c r="J17" t="str">
        <f t="shared" si="1"/>
        <v>Nova ScotiaLocation</v>
      </c>
      <c r="K17">
        <v>44.6</v>
      </c>
      <c r="L17">
        <v>-63.53</v>
      </c>
      <c r="M17" s="3">
        <v>6054</v>
      </c>
      <c r="N17" t="s">
        <v>12</v>
      </c>
      <c r="R17" s="18" t="s">
        <v>3166</v>
      </c>
      <c r="S17" s="18" t="s">
        <v>3169</v>
      </c>
      <c r="U17" t="s">
        <v>3078</v>
      </c>
      <c r="V17" t="s">
        <v>403</v>
      </c>
      <c r="W17" t="str">
        <f>V17&amp;"Location"</f>
        <v>ConnecticutLocation</v>
      </c>
      <c r="Z17" s="11" t="s">
        <v>413</v>
      </c>
      <c r="AG17" t="s">
        <v>2046</v>
      </c>
      <c r="AJ17" t="s">
        <v>2097</v>
      </c>
      <c r="AV17" t="s">
        <v>2153</v>
      </c>
      <c r="AY17" t="s">
        <v>2195</v>
      </c>
      <c r="BW17" t="s">
        <v>2003</v>
      </c>
      <c r="BZ17" t="s">
        <v>2024</v>
      </c>
      <c r="CF17" t="s">
        <v>1987</v>
      </c>
    </row>
    <row r="18" spans="1:84" x14ac:dyDescent="0.35">
      <c r="A18" t="s">
        <v>224</v>
      </c>
      <c r="B18" s="9">
        <v>44.645330000000001</v>
      </c>
      <c r="C18" s="9">
        <v>-63.572389999999999</v>
      </c>
      <c r="D18" t="s">
        <v>2283</v>
      </c>
      <c r="E18" t="s">
        <v>1986</v>
      </c>
      <c r="F18" t="s">
        <v>1202</v>
      </c>
      <c r="G18" t="s">
        <v>1169</v>
      </c>
      <c r="H18" t="str">
        <f t="shared" si="0"/>
        <v>CanadaLocation</v>
      </c>
      <c r="I18" t="s">
        <v>620</v>
      </c>
      <c r="J18" t="str">
        <f t="shared" si="1"/>
        <v>Nova ScotiaLocation</v>
      </c>
      <c r="K18">
        <v>44.64</v>
      </c>
      <c r="L18">
        <v>-63.499000000000002</v>
      </c>
      <c r="M18" s="3">
        <v>5836</v>
      </c>
      <c r="N18" t="s">
        <v>12</v>
      </c>
      <c r="R18" s="18" t="s">
        <v>3167</v>
      </c>
      <c r="S18" s="18" t="s">
        <v>3170</v>
      </c>
      <c r="U18" t="s">
        <v>3078</v>
      </c>
      <c r="V18" t="s">
        <v>405</v>
      </c>
      <c r="W18" t="str">
        <f>V18&amp;"Location"</f>
        <v>DelawareLocation</v>
      </c>
      <c r="Z18" s="11" t="s">
        <v>415</v>
      </c>
      <c r="AG18" t="s">
        <v>2047</v>
      </c>
      <c r="AJ18" t="s">
        <v>2096</v>
      </c>
      <c r="AV18" t="s">
        <v>2154</v>
      </c>
      <c r="AY18" t="s">
        <v>2196</v>
      </c>
      <c r="BW18" t="s">
        <v>2005</v>
      </c>
      <c r="CF18" t="s">
        <v>1986</v>
      </c>
    </row>
    <row r="19" spans="1:84" x14ac:dyDescent="0.35">
      <c r="A19" t="s">
        <v>221</v>
      </c>
      <c r="B19" s="9">
        <v>43.250109999999999</v>
      </c>
      <c r="C19" s="9">
        <v>-79.849630000000005</v>
      </c>
      <c r="D19" t="s">
        <v>2292</v>
      </c>
      <c r="E19" t="s">
        <v>1995</v>
      </c>
      <c r="F19" t="s">
        <v>1211</v>
      </c>
      <c r="G19" t="s">
        <v>1169</v>
      </c>
      <c r="H19" t="str">
        <f t="shared" si="0"/>
        <v>CanadaLocation</v>
      </c>
      <c r="I19" t="s">
        <v>610</v>
      </c>
      <c r="J19" t="str">
        <f t="shared" si="1"/>
        <v>OntarioLocation</v>
      </c>
      <c r="K19">
        <v>43.3</v>
      </c>
      <c r="L19">
        <v>-79.8</v>
      </c>
      <c r="M19" s="3">
        <v>6849</v>
      </c>
      <c r="N19" t="s">
        <v>12</v>
      </c>
      <c r="U19" t="s">
        <v>3078</v>
      </c>
      <c r="V19" t="s">
        <v>407</v>
      </c>
      <c r="W19" t="s">
        <v>3043</v>
      </c>
      <c r="Z19" s="11" t="s">
        <v>417</v>
      </c>
      <c r="AG19" t="s">
        <v>2048</v>
      </c>
      <c r="AJ19" t="s">
        <v>2098</v>
      </c>
      <c r="AV19" t="s">
        <v>2155</v>
      </c>
      <c r="AY19" t="s">
        <v>2197</v>
      </c>
      <c r="BW19" t="s">
        <v>2006</v>
      </c>
      <c r="CF19" t="s">
        <v>1995</v>
      </c>
    </row>
    <row r="20" spans="1:84" x14ac:dyDescent="0.35">
      <c r="A20" t="s">
        <v>221</v>
      </c>
      <c r="B20" s="9">
        <v>43.250109999999999</v>
      </c>
      <c r="C20" s="9">
        <v>-79.849630000000005</v>
      </c>
      <c r="D20" t="s">
        <v>2293</v>
      </c>
      <c r="E20" t="s">
        <v>1996</v>
      </c>
      <c r="F20" t="s">
        <v>1212</v>
      </c>
      <c r="G20" t="s">
        <v>1169</v>
      </c>
      <c r="H20" t="str">
        <f t="shared" si="0"/>
        <v>CanadaLocation</v>
      </c>
      <c r="I20" t="s">
        <v>610</v>
      </c>
      <c r="J20" t="str">
        <f t="shared" si="1"/>
        <v>OntarioLocation</v>
      </c>
      <c r="K20">
        <v>43.173999999999999</v>
      </c>
      <c r="L20">
        <v>-79.935000000000002</v>
      </c>
      <c r="M20" s="3">
        <v>10931</v>
      </c>
      <c r="N20" t="s">
        <v>12</v>
      </c>
      <c r="Q20" s="42"/>
      <c r="R20" s="38" t="s">
        <v>3214</v>
      </c>
      <c r="S20" s="39"/>
      <c r="U20" t="s">
        <v>3078</v>
      </c>
      <c r="V20" s="6" t="s">
        <v>567</v>
      </c>
      <c r="W20" t="str">
        <f>V20&amp;"Location"</f>
        <v>EIAStorageLocation</v>
      </c>
      <c r="Z20" s="11" t="s">
        <v>419</v>
      </c>
      <c r="AG20" t="s">
        <v>2049</v>
      </c>
      <c r="AJ20" t="s">
        <v>2099</v>
      </c>
      <c r="AV20" t="s">
        <v>2156</v>
      </c>
      <c r="AY20" t="s">
        <v>2198</v>
      </c>
      <c r="BW20" t="s">
        <v>2007</v>
      </c>
      <c r="CF20" t="s">
        <v>1996</v>
      </c>
    </row>
    <row r="21" spans="1:84" x14ac:dyDescent="0.35">
      <c r="A21" t="s">
        <v>221</v>
      </c>
      <c r="B21" s="9">
        <v>43.250109999999999</v>
      </c>
      <c r="C21" s="9">
        <v>-79.849630000000005</v>
      </c>
      <c r="D21" t="s">
        <v>2291</v>
      </c>
      <c r="E21" t="s">
        <v>1994</v>
      </c>
      <c r="F21" t="s">
        <v>1210</v>
      </c>
      <c r="G21" t="s">
        <v>1169</v>
      </c>
      <c r="H21" t="str">
        <f t="shared" si="0"/>
        <v>CanadaLocation</v>
      </c>
      <c r="I21" t="s">
        <v>610</v>
      </c>
      <c r="J21" t="str">
        <f t="shared" si="1"/>
        <v>OntarioLocation</v>
      </c>
      <c r="K21">
        <v>43.283000000000001</v>
      </c>
      <c r="L21">
        <v>-79.900000000000006</v>
      </c>
      <c r="M21" s="3">
        <v>5478</v>
      </c>
      <c r="N21" t="s">
        <v>12</v>
      </c>
      <c r="R21" s="18" t="s">
        <v>3245</v>
      </c>
      <c r="S21" s="18" t="s">
        <v>3251</v>
      </c>
      <c r="U21" t="s">
        <v>3078</v>
      </c>
      <c r="V21" s="6" t="s">
        <v>580</v>
      </c>
      <c r="W21" t="str">
        <f>V21&amp;"Location"</f>
        <v>EIAStorageSubLocation</v>
      </c>
      <c r="Z21" s="11" t="s">
        <v>421</v>
      </c>
      <c r="AG21" t="s">
        <v>2050</v>
      </c>
      <c r="AJ21" t="s">
        <v>2100</v>
      </c>
      <c r="AV21" t="s">
        <v>2157</v>
      </c>
      <c r="AY21" t="s">
        <v>2199</v>
      </c>
      <c r="BW21" t="s">
        <v>2010</v>
      </c>
      <c r="CF21" t="s">
        <v>1994</v>
      </c>
    </row>
    <row r="22" spans="1:84" x14ac:dyDescent="0.35">
      <c r="A22" t="s">
        <v>238</v>
      </c>
      <c r="B22" s="9">
        <v>49.883069999999996</v>
      </c>
      <c r="C22" s="9">
        <v>-119.48568</v>
      </c>
      <c r="D22" t="s">
        <v>2261</v>
      </c>
      <c r="E22" t="s">
        <v>1964</v>
      </c>
      <c r="F22" t="s">
        <v>1180</v>
      </c>
      <c r="G22" t="s">
        <v>1169</v>
      </c>
      <c r="H22" t="str">
        <f t="shared" si="0"/>
        <v>CanadaLocation</v>
      </c>
      <c r="I22" t="s">
        <v>617</v>
      </c>
      <c r="J22" t="str">
        <f t="shared" si="1"/>
        <v>BritishColumbiaLocation</v>
      </c>
      <c r="K22">
        <v>49.956000000000003</v>
      </c>
      <c r="L22">
        <v>-119.378</v>
      </c>
      <c r="M22" s="3">
        <v>11189</v>
      </c>
      <c r="N22" t="s">
        <v>12</v>
      </c>
      <c r="R22" s="18" t="s">
        <v>3187</v>
      </c>
      <c r="S22" t="s">
        <v>3247</v>
      </c>
      <c r="U22" t="s">
        <v>3078</v>
      </c>
      <c r="V22" t="s">
        <v>409</v>
      </c>
      <c r="W22" t="str">
        <f>V22&amp;"Location"</f>
        <v>FloridaLocation</v>
      </c>
      <c r="Z22" s="11" t="s">
        <v>423</v>
      </c>
      <c r="AG22" t="s">
        <v>2051</v>
      </c>
      <c r="AJ22" t="s">
        <v>2101</v>
      </c>
      <c r="AV22" t="s">
        <v>2158</v>
      </c>
      <c r="AY22" t="s">
        <v>2200</v>
      </c>
      <c r="BW22" t="s">
        <v>2009</v>
      </c>
      <c r="CF22" t="s">
        <v>1964</v>
      </c>
    </row>
    <row r="23" spans="1:84" x14ac:dyDescent="0.35">
      <c r="A23" t="s">
        <v>240</v>
      </c>
      <c r="B23" s="9">
        <v>44.229759999999999</v>
      </c>
      <c r="C23" s="9">
        <v>-76.480980000000002</v>
      </c>
      <c r="D23" t="s">
        <v>2294</v>
      </c>
      <c r="E23" t="s">
        <v>1997</v>
      </c>
      <c r="F23" t="s">
        <v>1213</v>
      </c>
      <c r="G23" t="s">
        <v>1169</v>
      </c>
      <c r="H23" t="str">
        <f t="shared" si="0"/>
        <v>CanadaLocation</v>
      </c>
      <c r="I23" t="s">
        <v>610</v>
      </c>
      <c r="J23" t="str">
        <f t="shared" si="1"/>
        <v>OntarioLocation</v>
      </c>
      <c r="K23">
        <v>44.225000000000001</v>
      </c>
      <c r="L23">
        <v>-76.596999999999994</v>
      </c>
      <c r="M23" s="3">
        <v>9259</v>
      </c>
      <c r="N23" t="s">
        <v>12</v>
      </c>
      <c r="R23" s="18" t="s">
        <v>3186</v>
      </c>
      <c r="S23" t="s">
        <v>3249</v>
      </c>
      <c r="U23" t="s">
        <v>3078</v>
      </c>
      <c r="V23" t="s">
        <v>625</v>
      </c>
      <c r="W23" t="s">
        <v>3066</v>
      </c>
      <c r="Z23" s="11" t="s">
        <v>425</v>
      </c>
      <c r="AG23" t="s">
        <v>2052</v>
      </c>
      <c r="AJ23" t="s">
        <v>2102</v>
      </c>
      <c r="AV23" t="s">
        <v>2159</v>
      </c>
      <c r="AY23" t="s">
        <v>2201</v>
      </c>
      <c r="BW23" t="s">
        <v>2008</v>
      </c>
      <c r="CF23" t="s">
        <v>1997</v>
      </c>
    </row>
    <row r="24" spans="1:84" x14ac:dyDescent="0.35">
      <c r="A24" t="s">
        <v>229</v>
      </c>
      <c r="B24" s="9">
        <v>43.425370000000001</v>
      </c>
      <c r="C24" s="9">
        <v>-80.511200000000002</v>
      </c>
      <c r="D24" t="s">
        <v>2296</v>
      </c>
      <c r="E24" t="s">
        <v>1999</v>
      </c>
      <c r="F24" t="s">
        <v>1215</v>
      </c>
      <c r="G24" t="s">
        <v>1169</v>
      </c>
      <c r="H24" t="str">
        <f t="shared" si="0"/>
        <v>CanadaLocation</v>
      </c>
      <c r="I24" t="s">
        <v>610</v>
      </c>
      <c r="J24" t="str">
        <f t="shared" si="1"/>
        <v>OntarioLocation</v>
      </c>
      <c r="K24">
        <v>43.65</v>
      </c>
      <c r="L24">
        <v>-80.417000000000002</v>
      </c>
      <c r="M24" s="3">
        <v>26106</v>
      </c>
      <c r="N24" t="s">
        <v>12</v>
      </c>
      <c r="R24" s="18" t="s">
        <v>3188</v>
      </c>
      <c r="S24" t="s">
        <v>3248</v>
      </c>
      <c r="U24" s="21" t="s">
        <v>625</v>
      </c>
      <c r="V24" s="21" t="s">
        <v>3106</v>
      </c>
      <c r="W24" s="21" t="s">
        <v>3106</v>
      </c>
      <c r="Z24" s="11" t="s">
        <v>427</v>
      </c>
      <c r="AG24" t="s">
        <v>2053</v>
      </c>
      <c r="AJ24" t="s">
        <v>2103</v>
      </c>
      <c r="AV24" t="s">
        <v>2162</v>
      </c>
      <c r="AY24" t="s">
        <v>2202</v>
      </c>
      <c r="CF24" t="s">
        <v>1999</v>
      </c>
    </row>
    <row r="25" spans="1:84" x14ac:dyDescent="0.35">
      <c r="A25" t="s">
        <v>229</v>
      </c>
      <c r="B25" s="9">
        <v>43.425370000000001</v>
      </c>
      <c r="C25" s="9">
        <v>-80.511200000000002</v>
      </c>
      <c r="D25" t="s">
        <v>2295</v>
      </c>
      <c r="E25" t="s">
        <v>1998</v>
      </c>
      <c r="F25" t="s">
        <v>1214</v>
      </c>
      <c r="G25" t="s">
        <v>1169</v>
      </c>
      <c r="H25" t="str">
        <f t="shared" si="0"/>
        <v>CanadaLocation</v>
      </c>
      <c r="I25" t="s">
        <v>610</v>
      </c>
      <c r="J25" t="str">
        <f t="shared" si="1"/>
        <v>OntarioLocation</v>
      </c>
      <c r="K25">
        <v>43.460999999999999</v>
      </c>
      <c r="L25">
        <v>-80.379000000000005</v>
      </c>
      <c r="M25" s="3">
        <v>11384</v>
      </c>
      <c r="N25" t="s">
        <v>12</v>
      </c>
      <c r="R25" s="18" t="s">
        <v>3189</v>
      </c>
      <c r="S25" t="s">
        <v>3250</v>
      </c>
      <c r="U25" t="s">
        <v>3078</v>
      </c>
      <c r="V25" t="s">
        <v>607</v>
      </c>
      <c r="W25" t="s">
        <v>3044</v>
      </c>
      <c r="Z25" s="11" t="s">
        <v>429</v>
      </c>
      <c r="AG25" t="s">
        <v>2054</v>
      </c>
      <c r="AJ25" t="s">
        <v>2104</v>
      </c>
      <c r="AV25" t="s">
        <v>2160</v>
      </c>
      <c r="AY25" t="s">
        <v>2204</v>
      </c>
      <c r="CF25" t="s">
        <v>1998</v>
      </c>
    </row>
    <row r="26" spans="1:84" x14ac:dyDescent="0.35">
      <c r="A26" t="s">
        <v>223</v>
      </c>
      <c r="B26" s="9">
        <v>45.569949999999999</v>
      </c>
      <c r="C26" s="9">
        <v>-73.691999999999993</v>
      </c>
      <c r="D26" t="s">
        <v>2308</v>
      </c>
      <c r="E26" t="s">
        <v>2011</v>
      </c>
      <c r="F26" t="s">
        <v>1227</v>
      </c>
      <c r="G26" t="s">
        <v>1169</v>
      </c>
      <c r="H26" t="str">
        <f t="shared" si="0"/>
        <v>CanadaLocation</v>
      </c>
      <c r="I26" t="s">
        <v>614</v>
      </c>
      <c r="J26" t="str">
        <f t="shared" si="1"/>
        <v>QuébecLocation</v>
      </c>
      <c r="K26">
        <v>45.683</v>
      </c>
      <c r="L26">
        <v>-74.033000000000001</v>
      </c>
      <c r="M26" s="3">
        <v>29345</v>
      </c>
      <c r="N26" t="s">
        <v>12</v>
      </c>
      <c r="R26" s="37"/>
      <c r="S26" s="37"/>
      <c r="U26" t="s">
        <v>3078</v>
      </c>
      <c r="V26" t="s">
        <v>411</v>
      </c>
      <c r="W26" t="str">
        <f>V26&amp;"Location"</f>
        <v>GeorgiaLocation</v>
      </c>
      <c r="Z26" s="11" t="s">
        <v>431</v>
      </c>
      <c r="AG26" t="s">
        <v>2055</v>
      </c>
      <c r="AJ26" t="s">
        <v>2105</v>
      </c>
      <c r="AV26" t="s">
        <v>2161</v>
      </c>
      <c r="AY26" t="s">
        <v>2203</v>
      </c>
      <c r="CF26" t="s">
        <v>2011</v>
      </c>
    </row>
    <row r="27" spans="1:84" x14ac:dyDescent="0.35">
      <c r="A27" t="s">
        <v>225</v>
      </c>
      <c r="B27" s="9">
        <v>42.98339</v>
      </c>
      <c r="C27" s="9">
        <v>-81.233040000000003</v>
      </c>
      <c r="D27" t="s">
        <v>2297</v>
      </c>
      <c r="E27" t="s">
        <v>2000</v>
      </c>
      <c r="F27" t="s">
        <v>1216</v>
      </c>
      <c r="G27" t="s">
        <v>1169</v>
      </c>
      <c r="H27" t="str">
        <f t="shared" si="0"/>
        <v>CanadaLocation</v>
      </c>
      <c r="I27" t="s">
        <v>610</v>
      </c>
      <c r="J27" t="str">
        <f t="shared" si="1"/>
        <v>OntarioLocation</v>
      </c>
      <c r="K27">
        <v>43.036000000000001</v>
      </c>
      <c r="L27">
        <v>-81.153999999999996</v>
      </c>
      <c r="M27" s="3">
        <v>8690</v>
      </c>
      <c r="N27" t="s">
        <v>12</v>
      </c>
      <c r="Q27" s="42"/>
      <c r="R27" s="42" t="s">
        <v>3215</v>
      </c>
      <c r="S27" s="43"/>
      <c r="U27" t="s">
        <v>3078</v>
      </c>
      <c r="V27" t="s">
        <v>623</v>
      </c>
      <c r="W27" t="s">
        <v>3067</v>
      </c>
      <c r="Z27" s="11" t="s">
        <v>434</v>
      </c>
      <c r="AG27" t="s">
        <v>2056</v>
      </c>
      <c r="AJ27" t="s">
        <v>2106</v>
      </c>
      <c r="AV27" t="s">
        <v>2164</v>
      </c>
      <c r="AY27" t="s">
        <v>2205</v>
      </c>
      <c r="CF27" t="s">
        <v>2000</v>
      </c>
    </row>
    <row r="28" spans="1:84" x14ac:dyDescent="0.35">
      <c r="A28" t="s">
        <v>225</v>
      </c>
      <c r="B28" s="9">
        <v>42.98339</v>
      </c>
      <c r="C28" s="9">
        <v>-81.233040000000003</v>
      </c>
      <c r="D28" t="s">
        <v>2298</v>
      </c>
      <c r="E28" t="s">
        <v>2001</v>
      </c>
      <c r="F28" t="s">
        <v>1217</v>
      </c>
      <c r="G28" t="s">
        <v>1169</v>
      </c>
      <c r="H28" t="str">
        <f t="shared" si="0"/>
        <v>CanadaLocation</v>
      </c>
      <c r="I28" t="s">
        <v>610</v>
      </c>
      <c r="J28" t="str">
        <f t="shared" si="1"/>
        <v>OntarioLocation</v>
      </c>
      <c r="K28">
        <v>43.033000000000001</v>
      </c>
      <c r="L28">
        <v>-81.150000000000006</v>
      </c>
      <c r="M28" s="3">
        <v>8719</v>
      </c>
      <c r="N28" t="s">
        <v>12</v>
      </c>
      <c r="Q28" s="37" t="s">
        <v>3216</v>
      </c>
      <c r="R28" s="37" t="s">
        <v>3213</v>
      </c>
      <c r="S28" s="28">
        <f ca="1">TODAY()</f>
        <v>44792</v>
      </c>
      <c r="U28" s="21" t="s">
        <v>623</v>
      </c>
      <c r="V28" s="21" t="s">
        <v>3107</v>
      </c>
      <c r="W28" s="21" t="s">
        <v>3107</v>
      </c>
      <c r="Z28" s="11" t="s">
        <v>436</v>
      </c>
      <c r="AG28" t="s">
        <v>2057</v>
      </c>
      <c r="AJ28" t="s">
        <v>2108</v>
      </c>
      <c r="AV28" t="s">
        <v>2163</v>
      </c>
      <c r="AY28" t="s">
        <v>2210</v>
      </c>
      <c r="CF28" t="s">
        <v>2001</v>
      </c>
    </row>
    <row r="29" spans="1:84" x14ac:dyDescent="0.35">
      <c r="A29" t="s">
        <v>241</v>
      </c>
      <c r="B29" s="9">
        <v>46.094540000000002</v>
      </c>
      <c r="C29" s="9">
        <v>-64.796499999999995</v>
      </c>
      <c r="D29" t="s">
        <v>2282</v>
      </c>
      <c r="E29" t="s">
        <v>1985</v>
      </c>
      <c r="F29" t="s">
        <v>1201</v>
      </c>
      <c r="G29" t="s">
        <v>1169</v>
      </c>
      <c r="H29" t="str">
        <f t="shared" si="0"/>
        <v>CanadaLocation</v>
      </c>
      <c r="I29" t="s">
        <v>622</v>
      </c>
      <c r="J29" t="str">
        <f t="shared" si="1"/>
        <v>NewBrunswickLocation</v>
      </c>
      <c r="K29">
        <v>46.112000000000002</v>
      </c>
      <c r="L29">
        <v>-64.679000000000002</v>
      </c>
      <c r="M29" s="3">
        <v>9264</v>
      </c>
      <c r="N29" t="s">
        <v>12</v>
      </c>
      <c r="Q29" s="37">
        <v>-1</v>
      </c>
      <c r="R29" s="37" t="s">
        <v>3212</v>
      </c>
      <c r="S29" s="28">
        <f ca="1">S28-1</f>
        <v>44791</v>
      </c>
      <c r="U29" s="21" t="s">
        <v>1170</v>
      </c>
      <c r="V29" s="21" t="s">
        <v>3112</v>
      </c>
      <c r="W29" s="21" t="s">
        <v>3112</v>
      </c>
      <c r="Z29" s="11" t="s">
        <v>438</v>
      </c>
      <c r="AG29" t="s">
        <v>2059</v>
      </c>
      <c r="AJ29" t="s">
        <v>2107</v>
      </c>
      <c r="AV29" t="s">
        <v>2165</v>
      </c>
      <c r="AY29" t="s">
        <v>2209</v>
      </c>
      <c r="CF29" t="s">
        <v>1985</v>
      </c>
    </row>
    <row r="30" spans="1:84" x14ac:dyDescent="0.35">
      <c r="A30" t="s">
        <v>215</v>
      </c>
      <c r="B30" s="9">
        <v>45.508839999999999</v>
      </c>
      <c r="C30" s="9">
        <v>-73.587810000000005</v>
      </c>
      <c r="D30" t="s">
        <v>2309</v>
      </c>
      <c r="E30" t="s">
        <v>2012</v>
      </c>
      <c r="F30" t="s">
        <v>1228</v>
      </c>
      <c r="G30" t="s">
        <v>1169</v>
      </c>
      <c r="H30" t="str">
        <f t="shared" si="0"/>
        <v>CanadaLocation</v>
      </c>
      <c r="I30" t="s">
        <v>614</v>
      </c>
      <c r="J30" t="str">
        <f t="shared" si="1"/>
        <v>QuébecLocation</v>
      </c>
      <c r="K30">
        <v>45.5</v>
      </c>
      <c r="L30">
        <v>-73.566999999999993</v>
      </c>
      <c r="M30" s="3">
        <v>1896</v>
      </c>
      <c r="N30" t="s">
        <v>12</v>
      </c>
      <c r="Q30" s="37">
        <v>-2</v>
      </c>
      <c r="R30" s="37" t="s">
        <v>3211</v>
      </c>
      <c r="S30" s="28">
        <f t="shared" ref="S30:S32" ca="1" si="2">S29-1</f>
        <v>44790</v>
      </c>
      <c r="U30" t="s">
        <v>3078</v>
      </c>
      <c r="V30" t="s">
        <v>612</v>
      </c>
      <c r="W30" t="str">
        <f t="shared" ref="W30:W38" si="3">V30&amp;"Location"</f>
        <v>HawaiiLocation</v>
      </c>
      <c r="Z30" s="11" t="s">
        <v>440</v>
      </c>
      <c r="AG30" t="s">
        <v>2058</v>
      </c>
      <c r="AJ30" t="s">
        <v>2109</v>
      </c>
      <c r="AV30" t="s">
        <v>2166</v>
      </c>
      <c r="AY30" t="s">
        <v>2208</v>
      </c>
      <c r="CF30" t="s">
        <v>2012</v>
      </c>
    </row>
    <row r="31" spans="1:84" x14ac:dyDescent="0.35">
      <c r="A31" t="s">
        <v>215</v>
      </c>
      <c r="B31" s="9">
        <v>45.508839999999999</v>
      </c>
      <c r="C31" s="9">
        <v>-73.587810000000005</v>
      </c>
      <c r="D31" t="s">
        <v>2310</v>
      </c>
      <c r="E31" t="s">
        <v>2013</v>
      </c>
      <c r="F31" t="s">
        <v>1229</v>
      </c>
      <c r="G31" t="s">
        <v>1169</v>
      </c>
      <c r="H31" t="str">
        <f t="shared" si="0"/>
        <v>CanadaLocation</v>
      </c>
      <c r="I31" t="s">
        <v>614</v>
      </c>
      <c r="J31" t="str">
        <f t="shared" si="1"/>
        <v>QuébecLocation</v>
      </c>
      <c r="K31">
        <v>45.466999999999999</v>
      </c>
      <c r="L31">
        <v>-73.733000000000004</v>
      </c>
      <c r="M31" s="3">
        <v>12237</v>
      </c>
      <c r="N31" t="s">
        <v>12</v>
      </c>
      <c r="Q31" s="37">
        <v>-3</v>
      </c>
      <c r="R31" s="37" t="s">
        <v>3208</v>
      </c>
      <c r="S31" s="28">
        <f t="shared" ca="1" si="2"/>
        <v>44789</v>
      </c>
      <c r="U31" t="s">
        <v>3078</v>
      </c>
      <c r="V31" t="s">
        <v>413</v>
      </c>
      <c r="W31" t="str">
        <f t="shared" si="3"/>
        <v>IdahoLocation</v>
      </c>
      <c r="Z31" s="11" t="s">
        <v>442</v>
      </c>
      <c r="AG31" t="s">
        <v>2060</v>
      </c>
      <c r="AJ31" t="s">
        <v>2110</v>
      </c>
      <c r="AV31" t="s">
        <v>2167</v>
      </c>
      <c r="AY31" t="s">
        <v>2207</v>
      </c>
      <c r="CB31" t="str">
        <f>"GWC"&amp;CB$2</f>
        <v>GWCSaskatchewan</v>
      </c>
      <c r="CC31" t="s">
        <v>3175</v>
      </c>
      <c r="CF31" t="s">
        <v>2013</v>
      </c>
    </row>
    <row r="32" spans="1:84" x14ac:dyDescent="0.35">
      <c r="A32" t="s">
        <v>215</v>
      </c>
      <c r="B32" s="9">
        <v>45.508839999999999</v>
      </c>
      <c r="C32" s="9">
        <v>-73.587810000000005</v>
      </c>
      <c r="D32" t="s">
        <v>2312</v>
      </c>
      <c r="E32" t="s">
        <v>2015</v>
      </c>
      <c r="F32" t="s">
        <v>1231</v>
      </c>
      <c r="G32" t="s">
        <v>1169</v>
      </c>
      <c r="H32" t="str">
        <f t="shared" si="0"/>
        <v>CanadaLocation</v>
      </c>
      <c r="I32" t="s">
        <v>614</v>
      </c>
      <c r="J32" t="str">
        <f t="shared" si="1"/>
        <v>QuébecLocation</v>
      </c>
      <c r="K32">
        <v>45.517000000000003</v>
      </c>
      <c r="L32">
        <v>-73.417000000000002</v>
      </c>
      <c r="M32" s="3">
        <v>13340</v>
      </c>
      <c r="N32" t="s">
        <v>12</v>
      </c>
      <c r="Q32" s="37">
        <v>-4</v>
      </c>
      <c r="R32" s="37" t="s">
        <v>3209</v>
      </c>
      <c r="S32" s="28">
        <f t="shared" ca="1" si="2"/>
        <v>44788</v>
      </c>
      <c r="U32" t="s">
        <v>3078</v>
      </c>
      <c r="V32" t="s">
        <v>415</v>
      </c>
      <c r="W32" t="str">
        <f t="shared" si="3"/>
        <v>IllinoisLocation</v>
      </c>
      <c r="Z32" s="11" t="s">
        <v>444</v>
      </c>
      <c r="AG32" t="s">
        <v>2061</v>
      </c>
      <c r="AJ32" t="s">
        <v>2111</v>
      </c>
      <c r="AV32" t="s">
        <v>2168</v>
      </c>
      <c r="AY32" t="s">
        <v>2206</v>
      </c>
      <c r="BA32" t="str">
        <f>"GWC"&amp;BA$2</f>
        <v>GWCAlberta</v>
      </c>
      <c r="BB32" t="s">
        <v>3175</v>
      </c>
      <c r="BD32" t="str">
        <f>"GWC"&amp;BD$2</f>
        <v>GWCBritishColumbia</v>
      </c>
      <c r="BE32" t="s">
        <v>3175</v>
      </c>
      <c r="BG32" t="str">
        <f>"GWC"&amp;BG$2</f>
        <v>GWCCanadianProvince</v>
      </c>
      <c r="BH32" t="s">
        <v>3175</v>
      </c>
      <c r="BJ32" t="str">
        <f>"GWC"&amp;BJ$2</f>
        <v>GWCCapeBretonIsland</v>
      </c>
      <c r="BK32" t="s">
        <v>3175</v>
      </c>
      <c r="BM32" t="str">
        <f>"GWC"&amp;BM$2</f>
        <v>GWCManitoba</v>
      </c>
      <c r="BN32" t="s">
        <v>3175</v>
      </c>
      <c r="BP32" t="str">
        <f>"GWC"&amp;BP$2</f>
        <v>GWCNewBrunswick</v>
      </c>
      <c r="BQ32" t="s">
        <v>3175</v>
      </c>
      <c r="BS32" t="str">
        <f>"GWC"&amp;BS$2</f>
        <v>GWCNovaScotia</v>
      </c>
      <c r="BT32" t="s">
        <v>3175</v>
      </c>
      <c r="BV32" t="str">
        <f>"GWC"&amp;BV$2</f>
        <v>GWCOntario</v>
      </c>
      <c r="BW32" t="s">
        <v>3175</v>
      </c>
      <c r="BY32" t="str">
        <f>"GWC"&amp;BY$2</f>
        <v>GWCQuébec</v>
      </c>
      <c r="BZ32" t="s">
        <v>3175</v>
      </c>
      <c r="CF32" t="s">
        <v>2015</v>
      </c>
    </row>
    <row r="33" spans="1:84" x14ac:dyDescent="0.35">
      <c r="A33" t="s">
        <v>215</v>
      </c>
      <c r="B33" s="9">
        <v>45.508839999999999</v>
      </c>
      <c r="C33" s="9">
        <v>-73.587810000000005</v>
      </c>
      <c r="D33" t="s">
        <v>2311</v>
      </c>
      <c r="E33" t="s">
        <v>2014</v>
      </c>
      <c r="F33" t="s">
        <v>1230</v>
      </c>
      <c r="G33" t="s">
        <v>1169</v>
      </c>
      <c r="H33" t="str">
        <f t="shared" si="0"/>
        <v>CanadaLocation</v>
      </c>
      <c r="I33" t="s">
        <v>614</v>
      </c>
      <c r="J33" t="str">
        <f t="shared" si="1"/>
        <v>QuébecLocation</v>
      </c>
      <c r="K33">
        <v>45.466999999999999</v>
      </c>
      <c r="L33">
        <v>-73.733000000000004</v>
      </c>
      <c r="M33" s="3">
        <v>12237</v>
      </c>
      <c r="N33" t="s">
        <v>12</v>
      </c>
      <c r="R33" s="37"/>
      <c r="S33" s="37"/>
      <c r="U33" t="s">
        <v>3078</v>
      </c>
      <c r="V33" t="s">
        <v>417</v>
      </c>
      <c r="W33" t="str">
        <f t="shared" si="3"/>
        <v>IndianaLocation</v>
      </c>
      <c r="Z33" s="11" t="s">
        <v>447</v>
      </c>
      <c r="AG33" t="s">
        <v>2063</v>
      </c>
      <c r="AJ33" t="s">
        <v>2112</v>
      </c>
      <c r="AV33" t="s">
        <v>2169</v>
      </c>
      <c r="AY33" t="s">
        <v>2213</v>
      </c>
      <c r="CF33" t="s">
        <v>2014</v>
      </c>
    </row>
    <row r="34" spans="1:84" x14ac:dyDescent="0.35">
      <c r="A34" t="s">
        <v>215</v>
      </c>
      <c r="B34" s="9">
        <v>45.508839999999999</v>
      </c>
      <c r="C34" s="9">
        <v>-73.587810000000005</v>
      </c>
      <c r="D34" t="s">
        <v>2313</v>
      </c>
      <c r="E34" t="s">
        <v>2016</v>
      </c>
      <c r="F34" t="s">
        <v>1232</v>
      </c>
      <c r="G34" t="s">
        <v>1169</v>
      </c>
      <c r="H34" t="str">
        <f t="shared" ref="H34:H65" si="4">G34&amp;"Location"</f>
        <v>CanadaLocation</v>
      </c>
      <c r="I34" t="s">
        <v>614</v>
      </c>
      <c r="J34" t="str">
        <f t="shared" ref="J34:J65" si="5">VLOOKUP(I34,V:W,2,FALSE)</f>
        <v>QuébecLocation</v>
      </c>
      <c r="K34">
        <v>45.417000000000002</v>
      </c>
      <c r="L34">
        <v>-73.917000000000002</v>
      </c>
      <c r="M34" s="3">
        <v>27629</v>
      </c>
      <c r="N34" t="s">
        <v>12</v>
      </c>
      <c r="Q34" s="42"/>
      <c r="R34" s="42" t="s">
        <v>3195</v>
      </c>
      <c r="S34" s="43"/>
      <c r="U34" t="s">
        <v>3078</v>
      </c>
      <c r="V34" t="s">
        <v>419</v>
      </c>
      <c r="W34" t="str">
        <f t="shared" si="3"/>
        <v>IowaLocation</v>
      </c>
      <c r="Z34" s="11" t="s">
        <v>449</v>
      </c>
      <c r="AG34" t="s">
        <v>2062</v>
      </c>
      <c r="AJ34" t="s">
        <v>2113</v>
      </c>
      <c r="AV34" t="s">
        <v>2170</v>
      </c>
      <c r="AY34" t="s">
        <v>2211</v>
      </c>
      <c r="CF34" t="s">
        <v>2016</v>
      </c>
    </row>
    <row r="35" spans="1:84" x14ac:dyDescent="0.35">
      <c r="A35" t="s">
        <v>227</v>
      </c>
      <c r="B35" s="9">
        <v>50.363860000000003</v>
      </c>
      <c r="C35" s="9">
        <v>-119.34997</v>
      </c>
      <c r="D35" t="s">
        <v>2262</v>
      </c>
      <c r="E35" t="s">
        <v>1965</v>
      </c>
      <c r="F35" t="s">
        <v>1181</v>
      </c>
      <c r="G35" t="s">
        <v>1169</v>
      </c>
      <c r="H35" t="str">
        <f t="shared" si="4"/>
        <v>CanadaLocation</v>
      </c>
      <c r="I35" t="s">
        <v>617</v>
      </c>
      <c r="J35" t="str">
        <f t="shared" si="5"/>
        <v>BritishColumbiaLocation</v>
      </c>
      <c r="K35">
        <v>50.216999999999999</v>
      </c>
      <c r="L35">
        <v>-119.18300000000001</v>
      </c>
      <c r="M35" s="3">
        <v>20183</v>
      </c>
      <c r="N35" t="s">
        <v>12</v>
      </c>
      <c r="R35" s="40" t="s">
        <v>3196</v>
      </c>
      <c r="S35" s="37" t="s">
        <v>3253</v>
      </c>
      <c r="U35" t="s">
        <v>3078</v>
      </c>
      <c r="V35" t="s">
        <v>421</v>
      </c>
      <c r="W35" t="str">
        <f t="shared" si="3"/>
        <v>KansasLocation</v>
      </c>
      <c r="Z35" s="11" t="s">
        <v>451</v>
      </c>
      <c r="AG35" t="s">
        <v>2064</v>
      </c>
      <c r="AJ35" t="s">
        <v>2114</v>
      </c>
      <c r="AV35" t="s">
        <v>2171</v>
      </c>
      <c r="AY35" t="s">
        <v>2212</v>
      </c>
      <c r="CF35" t="s">
        <v>1965</v>
      </c>
    </row>
    <row r="36" spans="1:84" x14ac:dyDescent="0.35">
      <c r="A36" t="s">
        <v>226</v>
      </c>
      <c r="B36" s="9">
        <v>43.900120000000001</v>
      </c>
      <c r="C36" s="9">
        <v>-78.84957</v>
      </c>
      <c r="D36" t="s">
        <v>2299</v>
      </c>
      <c r="E36" t="s">
        <v>2002</v>
      </c>
      <c r="F36" t="s">
        <v>1218</v>
      </c>
      <c r="G36" t="s">
        <v>1169</v>
      </c>
      <c r="H36" t="str">
        <f t="shared" si="4"/>
        <v>CanadaLocation</v>
      </c>
      <c r="I36" t="s">
        <v>610</v>
      </c>
      <c r="J36" t="str">
        <f t="shared" si="5"/>
        <v>OntarioLocation</v>
      </c>
      <c r="K36">
        <v>43.923000000000002</v>
      </c>
      <c r="L36">
        <v>-78.894999999999996</v>
      </c>
      <c r="M36" s="3">
        <v>4440</v>
      </c>
      <c r="N36" t="s">
        <v>12</v>
      </c>
      <c r="R36" s="40" t="s">
        <v>3217</v>
      </c>
      <c r="S36" s="37" t="s">
        <v>213</v>
      </c>
      <c r="U36" t="s">
        <v>3078</v>
      </c>
      <c r="V36" t="s">
        <v>423</v>
      </c>
      <c r="W36" t="str">
        <f t="shared" si="3"/>
        <v>KentuckyLocation</v>
      </c>
      <c r="Z36" s="11" t="s">
        <v>453</v>
      </c>
      <c r="AG36" t="s">
        <v>2069</v>
      </c>
      <c r="AJ36" t="s">
        <v>2115</v>
      </c>
      <c r="AV36" t="s">
        <v>2172</v>
      </c>
      <c r="AY36" t="s">
        <v>2216</v>
      </c>
      <c r="CF36" t="s">
        <v>2002</v>
      </c>
    </row>
    <row r="37" spans="1:84" x14ac:dyDescent="0.35">
      <c r="A37" t="s">
        <v>217</v>
      </c>
      <c r="B37" s="9">
        <v>45.411169999999998</v>
      </c>
      <c r="C37" s="9">
        <v>-75.698120000000003</v>
      </c>
      <c r="D37" t="s">
        <v>2301</v>
      </c>
      <c r="E37" t="s">
        <v>2004</v>
      </c>
      <c r="F37" t="s">
        <v>1220</v>
      </c>
      <c r="G37" t="s">
        <v>1169</v>
      </c>
      <c r="H37" t="str">
        <f t="shared" si="4"/>
        <v>CanadaLocation</v>
      </c>
      <c r="I37" t="s">
        <v>610</v>
      </c>
      <c r="J37" t="str">
        <f t="shared" si="5"/>
        <v>OntarioLocation</v>
      </c>
      <c r="K37">
        <v>45.521999999999998</v>
      </c>
      <c r="L37">
        <v>-75.563999999999993</v>
      </c>
      <c r="M37" s="3">
        <v>16163</v>
      </c>
      <c r="N37" t="s">
        <v>12</v>
      </c>
      <c r="R37" s="37"/>
      <c r="S37" s="40"/>
      <c r="U37" t="s">
        <v>3078</v>
      </c>
      <c r="V37" t="s">
        <v>425</v>
      </c>
      <c r="W37" t="str">
        <f t="shared" si="3"/>
        <v>LouisianaLocation</v>
      </c>
      <c r="Z37" s="11" t="s">
        <v>455</v>
      </c>
      <c r="AG37" t="s">
        <v>2067</v>
      </c>
      <c r="AJ37" t="s">
        <v>2116</v>
      </c>
      <c r="AV37" t="s">
        <v>2174</v>
      </c>
      <c r="AY37" t="s">
        <v>2214</v>
      </c>
      <c r="CF37" t="s">
        <v>2004</v>
      </c>
    </row>
    <row r="38" spans="1:84" x14ac:dyDescent="0.35">
      <c r="A38" t="s">
        <v>217</v>
      </c>
      <c r="B38" s="9">
        <v>45.411169999999998</v>
      </c>
      <c r="C38" s="9">
        <v>-75.698120000000003</v>
      </c>
      <c r="D38" t="s">
        <v>2300</v>
      </c>
      <c r="E38" t="s">
        <v>2003</v>
      </c>
      <c r="F38" t="s">
        <v>1219</v>
      </c>
      <c r="G38" t="s">
        <v>1169</v>
      </c>
      <c r="H38" t="str">
        <f t="shared" si="4"/>
        <v>CanadaLocation</v>
      </c>
      <c r="I38" t="s">
        <v>610</v>
      </c>
      <c r="J38" t="str">
        <f t="shared" si="5"/>
        <v>OntarioLocation</v>
      </c>
      <c r="K38">
        <v>45.323</v>
      </c>
      <c r="L38">
        <v>-75.668999999999997</v>
      </c>
      <c r="M38" s="3">
        <v>10064</v>
      </c>
      <c r="N38" t="s">
        <v>12</v>
      </c>
      <c r="Q38" s="42"/>
      <c r="R38" s="42" t="s">
        <v>3192</v>
      </c>
      <c r="S38" s="43"/>
      <c r="U38" t="s">
        <v>3078</v>
      </c>
      <c r="V38" t="s">
        <v>427</v>
      </c>
      <c r="W38" t="str">
        <f t="shared" si="3"/>
        <v>MaineLocation</v>
      </c>
      <c r="Z38" s="11" t="s">
        <v>457</v>
      </c>
      <c r="AG38" t="s">
        <v>2066</v>
      </c>
      <c r="AJ38" t="s">
        <v>2117</v>
      </c>
      <c r="AV38" t="s">
        <v>2173</v>
      </c>
      <c r="AY38" t="s">
        <v>2217</v>
      </c>
      <c r="CF38" t="s">
        <v>2003</v>
      </c>
    </row>
    <row r="39" spans="1:84" x14ac:dyDescent="0.35">
      <c r="A39" t="s">
        <v>220</v>
      </c>
      <c r="B39" s="9">
        <v>46.812280000000001</v>
      </c>
      <c r="C39" s="9">
        <v>-71.21454</v>
      </c>
      <c r="D39" t="s">
        <v>2273</v>
      </c>
      <c r="E39" t="s">
        <v>1976</v>
      </c>
      <c r="F39" t="s">
        <v>1192</v>
      </c>
      <c r="G39" t="s">
        <v>1169</v>
      </c>
      <c r="H39" t="str">
        <f t="shared" si="4"/>
        <v>CanadaLocation</v>
      </c>
      <c r="I39" t="s">
        <v>618</v>
      </c>
      <c r="J39" t="str">
        <f t="shared" si="5"/>
        <v>CanadianProvinceLocation</v>
      </c>
      <c r="K39">
        <v>46.832999999999998</v>
      </c>
      <c r="L39">
        <v>-71.183000000000007</v>
      </c>
      <c r="M39" s="3">
        <v>3326</v>
      </c>
      <c r="N39" t="s">
        <v>12</v>
      </c>
      <c r="R39" s="35" t="s">
        <v>3222</v>
      </c>
      <c r="S39" s="36" t="s">
        <v>3236</v>
      </c>
      <c r="U39" t="s">
        <v>3078</v>
      </c>
      <c r="V39" t="s">
        <v>616</v>
      </c>
      <c r="W39" t="s">
        <v>3061</v>
      </c>
      <c r="Z39" s="11" t="s">
        <v>459</v>
      </c>
      <c r="AG39" t="s">
        <v>2068</v>
      </c>
      <c r="AJ39" t="s">
        <v>2119</v>
      </c>
      <c r="AV39" t="s">
        <v>2175</v>
      </c>
      <c r="AY39" t="s">
        <v>2215</v>
      </c>
      <c r="CF39" t="s">
        <v>1976</v>
      </c>
    </row>
    <row r="40" spans="1:84" x14ac:dyDescent="0.35">
      <c r="A40" t="s">
        <v>220</v>
      </c>
      <c r="B40" s="9">
        <v>46.812280000000001</v>
      </c>
      <c r="C40" s="9">
        <v>-71.21454</v>
      </c>
      <c r="D40" t="s">
        <v>2275</v>
      </c>
      <c r="E40" t="s">
        <v>1978</v>
      </c>
      <c r="F40" t="s">
        <v>1194</v>
      </c>
      <c r="G40" t="s">
        <v>1169</v>
      </c>
      <c r="H40" t="str">
        <f t="shared" si="4"/>
        <v>CanadaLocation</v>
      </c>
      <c r="I40" t="s">
        <v>618</v>
      </c>
      <c r="J40" t="str">
        <f t="shared" si="5"/>
        <v>CanadianProvinceLocation</v>
      </c>
      <c r="K40">
        <v>46.790999999999997</v>
      </c>
      <c r="L40">
        <v>-71.393000000000001</v>
      </c>
      <c r="M40" s="3">
        <v>13788</v>
      </c>
      <c r="N40" t="s">
        <v>12</v>
      </c>
      <c r="R40" s="31" t="s">
        <v>3197</v>
      </c>
      <c r="S40" s="32" t="s">
        <v>3237</v>
      </c>
      <c r="U40" t="s">
        <v>1169</v>
      </c>
      <c r="V40" t="s">
        <v>616</v>
      </c>
      <c r="W40" t="s">
        <v>3061</v>
      </c>
      <c r="Z40" s="11" t="s">
        <v>461</v>
      </c>
      <c r="AG40" t="s">
        <v>2065</v>
      </c>
      <c r="AJ40" t="s">
        <v>2118</v>
      </c>
      <c r="AV40" t="s">
        <v>2176</v>
      </c>
      <c r="AY40" t="s">
        <v>2219</v>
      </c>
      <c r="CF40" t="s">
        <v>1978</v>
      </c>
    </row>
    <row r="41" spans="1:84" x14ac:dyDescent="0.35">
      <c r="A41" t="s">
        <v>220</v>
      </c>
      <c r="B41" s="9">
        <v>46.812280000000001</v>
      </c>
      <c r="C41" s="9">
        <v>-71.21454</v>
      </c>
      <c r="D41" t="s">
        <v>2274</v>
      </c>
      <c r="E41" t="s">
        <v>1977</v>
      </c>
      <c r="F41" t="s">
        <v>1193</v>
      </c>
      <c r="G41" t="s">
        <v>1169</v>
      </c>
      <c r="H41" t="str">
        <f t="shared" si="4"/>
        <v>CanadaLocation</v>
      </c>
      <c r="I41" t="s">
        <v>618</v>
      </c>
      <c r="J41" t="str">
        <f t="shared" si="5"/>
        <v>CanadianProvinceLocation</v>
      </c>
      <c r="K41">
        <v>46.78</v>
      </c>
      <c r="L41">
        <v>-71.283000000000001</v>
      </c>
      <c r="M41" s="3">
        <v>6327</v>
      </c>
      <c r="N41" t="s">
        <v>12</v>
      </c>
      <c r="R41" s="31" t="s">
        <v>3223</v>
      </c>
      <c r="S41" s="32" t="s">
        <v>3238</v>
      </c>
      <c r="U41" t="s">
        <v>3078</v>
      </c>
      <c r="V41" t="s">
        <v>429</v>
      </c>
      <c r="W41" t="str">
        <f>V41&amp;"Location"</f>
        <v>MarylandLocation</v>
      </c>
      <c r="Z41" s="11" t="s">
        <v>463</v>
      </c>
      <c r="AG41" t="s">
        <v>2070</v>
      </c>
      <c r="AJ41" t="s">
        <v>2120</v>
      </c>
      <c r="AV41" t="s">
        <v>2176</v>
      </c>
      <c r="AY41" t="s">
        <v>2218</v>
      </c>
      <c r="CF41" t="s">
        <v>1977</v>
      </c>
    </row>
    <row r="42" spans="1:84" x14ac:dyDescent="0.35">
      <c r="A42" t="s">
        <v>220</v>
      </c>
      <c r="B42" s="9">
        <v>46.812280000000001</v>
      </c>
      <c r="C42" s="9">
        <v>-71.21454</v>
      </c>
      <c r="D42" t="s">
        <v>2276</v>
      </c>
      <c r="E42" t="s">
        <v>1979</v>
      </c>
      <c r="F42" t="s">
        <v>1195</v>
      </c>
      <c r="G42" t="s">
        <v>1169</v>
      </c>
      <c r="H42" t="str">
        <f t="shared" si="4"/>
        <v>CanadaLocation</v>
      </c>
      <c r="I42" t="s">
        <v>618</v>
      </c>
      <c r="J42" t="str">
        <f t="shared" si="5"/>
        <v>CanadianProvinceLocation</v>
      </c>
      <c r="K42">
        <v>46.9</v>
      </c>
      <c r="L42">
        <v>-71.5</v>
      </c>
      <c r="M42" s="3">
        <v>23796</v>
      </c>
      <c r="N42" t="s">
        <v>12</v>
      </c>
      <c r="R42" s="31" t="s">
        <v>3224</v>
      </c>
      <c r="S42" s="32" t="s">
        <v>3239</v>
      </c>
      <c r="U42" t="s">
        <v>3078</v>
      </c>
      <c r="V42" t="s">
        <v>431</v>
      </c>
      <c r="W42" t="str">
        <f>V42&amp;"Location"</f>
        <v>MassachusettsLocation</v>
      </c>
      <c r="Z42" s="11" t="s">
        <v>465</v>
      </c>
      <c r="AG42" t="s">
        <v>2071</v>
      </c>
      <c r="AJ42" t="s">
        <v>2121</v>
      </c>
      <c r="AV42" t="s">
        <v>2177</v>
      </c>
      <c r="AY42" t="s">
        <v>2220</v>
      </c>
      <c r="CF42" t="s">
        <v>1979</v>
      </c>
    </row>
    <row r="43" spans="1:84" x14ac:dyDescent="0.35">
      <c r="A43" t="s">
        <v>232</v>
      </c>
      <c r="B43" s="9">
        <v>50.45008</v>
      </c>
      <c r="C43" s="9">
        <v>-104.6178</v>
      </c>
      <c r="D43" t="s">
        <v>2326</v>
      </c>
      <c r="E43" t="s">
        <v>2029</v>
      </c>
      <c r="F43" t="s">
        <v>1245</v>
      </c>
      <c r="G43" t="s">
        <v>1169</v>
      </c>
      <c r="H43" t="str">
        <f t="shared" si="4"/>
        <v>CanadaLocation</v>
      </c>
      <c r="I43" t="s">
        <v>621</v>
      </c>
      <c r="J43" t="str">
        <f t="shared" si="5"/>
        <v>SaskatchewanLocation</v>
      </c>
      <c r="K43">
        <v>50.2</v>
      </c>
      <c r="L43">
        <v>-104.7</v>
      </c>
      <c r="M43" s="3">
        <v>28413</v>
      </c>
      <c r="N43" t="s">
        <v>12</v>
      </c>
      <c r="R43" s="37"/>
      <c r="S43" s="37"/>
      <c r="U43" t="s">
        <v>3078</v>
      </c>
      <c r="V43" t="s">
        <v>609</v>
      </c>
      <c r="W43" t="s">
        <v>3068</v>
      </c>
      <c r="Z43" s="11" t="s">
        <v>467</v>
      </c>
      <c r="AG43" t="s">
        <v>2072</v>
      </c>
      <c r="AJ43" t="s">
        <v>2122</v>
      </c>
      <c r="AV43" t="s">
        <v>2178</v>
      </c>
      <c r="AY43" t="s">
        <v>2221</v>
      </c>
      <c r="CF43" t="s">
        <v>2029</v>
      </c>
    </row>
    <row r="44" spans="1:84" x14ac:dyDescent="0.35">
      <c r="A44" t="s">
        <v>232</v>
      </c>
      <c r="B44" s="9">
        <v>50.45008</v>
      </c>
      <c r="C44" s="9">
        <v>-104.6178</v>
      </c>
      <c r="D44" t="s">
        <v>2325</v>
      </c>
      <c r="E44" t="s">
        <v>2028</v>
      </c>
      <c r="F44" t="s">
        <v>1244</v>
      </c>
      <c r="G44" t="s">
        <v>1169</v>
      </c>
      <c r="H44" t="str">
        <f t="shared" si="4"/>
        <v>CanadaLocation</v>
      </c>
      <c r="I44" t="s">
        <v>621</v>
      </c>
      <c r="J44" t="str">
        <f t="shared" si="5"/>
        <v>SaskatchewanLocation</v>
      </c>
      <c r="K44">
        <v>50.433</v>
      </c>
      <c r="L44">
        <v>-104.667</v>
      </c>
      <c r="M44" s="3">
        <v>3968</v>
      </c>
      <c r="N44" t="s">
        <v>12</v>
      </c>
      <c r="Q44" s="42"/>
      <c r="R44" s="42" t="s">
        <v>3198</v>
      </c>
      <c r="S44" s="43"/>
      <c r="U44" s="21" t="s">
        <v>609</v>
      </c>
      <c r="V44" s="21" t="s">
        <v>3108</v>
      </c>
      <c r="W44" s="21" t="s">
        <v>3108</v>
      </c>
      <c r="Z44" s="11" t="s">
        <v>469</v>
      </c>
      <c r="AG44" t="s">
        <v>2073</v>
      </c>
      <c r="AJ44" t="s">
        <v>2123</v>
      </c>
      <c r="AV44" t="s">
        <v>2179</v>
      </c>
      <c r="AY44" t="s">
        <v>2222</v>
      </c>
      <c r="CF44" t="s">
        <v>2028</v>
      </c>
    </row>
    <row r="45" spans="1:84" x14ac:dyDescent="0.35">
      <c r="A45" t="s">
        <v>232</v>
      </c>
      <c r="B45" s="9">
        <v>50.45008</v>
      </c>
      <c r="C45" s="9">
        <v>-104.6178</v>
      </c>
      <c r="D45" t="s">
        <v>2324</v>
      </c>
      <c r="E45" t="s">
        <v>2027</v>
      </c>
      <c r="F45" t="s">
        <v>1243</v>
      </c>
      <c r="G45" t="s">
        <v>1169</v>
      </c>
      <c r="H45" t="str">
        <f t="shared" si="4"/>
        <v>CanadaLocation</v>
      </c>
      <c r="I45" t="s">
        <v>621</v>
      </c>
      <c r="J45" t="str">
        <f t="shared" si="5"/>
        <v>SaskatchewanLocation</v>
      </c>
      <c r="K45">
        <v>50.433</v>
      </c>
      <c r="L45">
        <v>-104.667</v>
      </c>
      <c r="M45" s="3">
        <v>3968</v>
      </c>
      <c r="N45" t="s">
        <v>12</v>
      </c>
      <c r="R45" s="31" t="s">
        <v>3229</v>
      </c>
      <c r="S45" s="32" t="s">
        <v>3240</v>
      </c>
      <c r="U45" t="s">
        <v>3078</v>
      </c>
      <c r="V45" t="s">
        <v>434</v>
      </c>
      <c r="W45" t="str">
        <f t="shared" ref="W45:W51" si="6">V45&amp;"Location"</f>
        <v>MichiganLocation</v>
      </c>
      <c r="Z45" s="11" t="s">
        <v>471</v>
      </c>
      <c r="AG45" t="s">
        <v>2074</v>
      </c>
      <c r="AJ45" t="s">
        <v>2124</v>
      </c>
      <c r="AY45" t="s">
        <v>2223</v>
      </c>
      <c r="CF45" t="s">
        <v>2027</v>
      </c>
    </row>
    <row r="46" spans="1:84" x14ac:dyDescent="0.35">
      <c r="A46" t="s">
        <v>235</v>
      </c>
      <c r="B46" s="9">
        <v>48.41675</v>
      </c>
      <c r="C46" s="9">
        <v>-71.065730000000002</v>
      </c>
      <c r="D46" t="s">
        <v>2315</v>
      </c>
      <c r="E46" t="s">
        <v>2018</v>
      </c>
      <c r="F46" t="s">
        <v>1234</v>
      </c>
      <c r="G46" t="s">
        <v>1169</v>
      </c>
      <c r="H46" t="str">
        <f t="shared" si="4"/>
        <v>CanadaLocation</v>
      </c>
      <c r="I46" t="s">
        <v>614</v>
      </c>
      <c r="J46" t="str">
        <f t="shared" si="5"/>
        <v>QuébecLocation</v>
      </c>
      <c r="K46">
        <v>48.331000000000003</v>
      </c>
      <c r="L46">
        <v>-70.995999999999995</v>
      </c>
      <c r="M46" s="3">
        <v>10837</v>
      </c>
      <c r="N46" t="s">
        <v>12</v>
      </c>
      <c r="R46" s="31" t="s">
        <v>3230</v>
      </c>
      <c r="S46" s="32" t="s">
        <v>3241</v>
      </c>
      <c r="U46" t="s">
        <v>3078</v>
      </c>
      <c r="V46" t="s">
        <v>436</v>
      </c>
      <c r="W46" t="str">
        <f t="shared" si="6"/>
        <v>MinnesotaLocation</v>
      </c>
      <c r="Z46" s="11" t="s">
        <v>474</v>
      </c>
      <c r="AG46" t="s">
        <v>2075</v>
      </c>
      <c r="AJ46" t="s">
        <v>2125</v>
      </c>
      <c r="AY46" t="s">
        <v>2224</v>
      </c>
      <c r="CF46" t="s">
        <v>2018</v>
      </c>
    </row>
    <row r="47" spans="1:84" x14ac:dyDescent="0.35">
      <c r="A47" t="s">
        <v>235</v>
      </c>
      <c r="B47" s="9">
        <v>48.41675</v>
      </c>
      <c r="C47" s="9">
        <v>-71.065730000000002</v>
      </c>
      <c r="D47" t="s">
        <v>2314</v>
      </c>
      <c r="E47" t="s">
        <v>2017</v>
      </c>
      <c r="F47" t="s">
        <v>1233</v>
      </c>
      <c r="G47" t="s">
        <v>1169</v>
      </c>
      <c r="H47" t="str">
        <f t="shared" si="4"/>
        <v>CanadaLocation</v>
      </c>
      <c r="I47" t="s">
        <v>614</v>
      </c>
      <c r="J47" t="str">
        <f t="shared" si="5"/>
        <v>QuébecLocation</v>
      </c>
      <c r="K47">
        <v>48.417000000000002</v>
      </c>
      <c r="L47">
        <v>-71.132999999999996</v>
      </c>
      <c r="M47" s="3">
        <v>4964</v>
      </c>
      <c r="N47" t="s">
        <v>12</v>
      </c>
      <c r="R47" s="31" t="s">
        <v>3199</v>
      </c>
      <c r="S47" s="32" t="s">
        <v>3242</v>
      </c>
      <c r="U47" t="s">
        <v>3078</v>
      </c>
      <c r="V47" t="s">
        <v>438</v>
      </c>
      <c r="W47" t="str">
        <f t="shared" si="6"/>
        <v>MississippiLocation</v>
      </c>
      <c r="Z47" s="11" t="s">
        <v>476</v>
      </c>
      <c r="AG47" t="s">
        <v>2076</v>
      </c>
      <c r="AJ47" t="s">
        <v>2126</v>
      </c>
      <c r="AY47" t="s">
        <v>2225</v>
      </c>
      <c r="CF47" t="s">
        <v>2017</v>
      </c>
    </row>
    <row r="48" spans="1:84" x14ac:dyDescent="0.35">
      <c r="A48" t="s">
        <v>235</v>
      </c>
      <c r="B48" s="9">
        <v>48.41675</v>
      </c>
      <c r="C48" s="9">
        <v>-71.065730000000002</v>
      </c>
      <c r="D48" t="s">
        <v>2317</v>
      </c>
      <c r="E48" t="s">
        <v>2020</v>
      </c>
      <c r="F48" t="s">
        <v>1236</v>
      </c>
      <c r="G48" t="s">
        <v>1169</v>
      </c>
      <c r="H48" t="str">
        <f t="shared" si="4"/>
        <v>CanadaLocation</v>
      </c>
      <c r="I48" t="s">
        <v>614</v>
      </c>
      <c r="J48" t="str">
        <f t="shared" si="5"/>
        <v>QuébecLocation</v>
      </c>
      <c r="K48">
        <v>48.3</v>
      </c>
      <c r="L48">
        <v>-70.917000000000002</v>
      </c>
      <c r="M48" s="3">
        <v>17008</v>
      </c>
      <c r="N48" t="s">
        <v>12</v>
      </c>
      <c r="R48" s="33" t="s">
        <v>3231</v>
      </c>
      <c r="S48" s="34" t="s">
        <v>3243</v>
      </c>
      <c r="U48" t="s">
        <v>3078</v>
      </c>
      <c r="V48" t="s">
        <v>440</v>
      </c>
      <c r="W48" t="str">
        <f t="shared" si="6"/>
        <v>MissouriLocation</v>
      </c>
      <c r="Z48" s="11" t="s">
        <v>478</v>
      </c>
      <c r="AG48" t="s">
        <v>2077</v>
      </c>
      <c r="AJ48" t="s">
        <v>2127</v>
      </c>
      <c r="AY48" t="s">
        <v>2226</v>
      </c>
      <c r="CF48" t="s">
        <v>2020</v>
      </c>
    </row>
    <row r="49" spans="1:84" x14ac:dyDescent="0.35">
      <c r="A49" t="s">
        <v>235</v>
      </c>
      <c r="B49" s="9">
        <v>48.41675</v>
      </c>
      <c r="C49" s="9">
        <v>-71.065730000000002</v>
      </c>
      <c r="D49" t="s">
        <v>2316</v>
      </c>
      <c r="E49" t="s">
        <v>2019</v>
      </c>
      <c r="F49" t="s">
        <v>1235</v>
      </c>
      <c r="G49" t="s">
        <v>1169</v>
      </c>
      <c r="H49" t="str">
        <f t="shared" si="4"/>
        <v>CanadaLocation</v>
      </c>
      <c r="I49" t="s">
        <v>614</v>
      </c>
      <c r="J49" t="str">
        <f t="shared" si="5"/>
        <v>QuébecLocation</v>
      </c>
      <c r="K49">
        <v>48.3</v>
      </c>
      <c r="L49">
        <v>-71.117000000000004</v>
      </c>
      <c r="M49" s="3">
        <v>13523</v>
      </c>
      <c r="N49" t="s">
        <v>12</v>
      </c>
      <c r="U49" t="s">
        <v>3078</v>
      </c>
      <c r="V49" t="s">
        <v>442</v>
      </c>
      <c r="W49" t="str">
        <f t="shared" si="6"/>
        <v>MontanaLocation</v>
      </c>
      <c r="Z49" s="11" t="s">
        <v>481</v>
      </c>
      <c r="AG49" t="s">
        <v>2078</v>
      </c>
      <c r="AJ49" t="s">
        <v>2128</v>
      </c>
      <c r="AY49" t="s">
        <v>2228</v>
      </c>
      <c r="CF49" t="s">
        <v>2019</v>
      </c>
    </row>
    <row r="50" spans="1:84" x14ac:dyDescent="0.35">
      <c r="A50" t="s">
        <v>230</v>
      </c>
      <c r="B50" s="9">
        <v>52.132379999999998</v>
      </c>
      <c r="C50" s="9">
        <v>-106.66892</v>
      </c>
      <c r="D50" t="s">
        <v>2327</v>
      </c>
      <c r="E50" t="s">
        <v>2030</v>
      </c>
      <c r="F50" t="s">
        <v>1246</v>
      </c>
      <c r="G50" t="s">
        <v>1169</v>
      </c>
      <c r="H50" t="str">
        <f t="shared" si="4"/>
        <v>CanadaLocation</v>
      </c>
      <c r="I50" t="s">
        <v>621</v>
      </c>
      <c r="J50" t="str">
        <f t="shared" si="5"/>
        <v>SaskatchewanLocation</v>
      </c>
      <c r="K50">
        <v>52.167000000000002</v>
      </c>
      <c r="L50">
        <v>-106.7</v>
      </c>
      <c r="M50" s="3">
        <v>4394</v>
      </c>
      <c r="N50" t="s">
        <v>12</v>
      </c>
      <c r="R50" s="41" t="s">
        <v>3246</v>
      </c>
      <c r="S50" s="41"/>
      <c r="U50" t="s">
        <v>3078</v>
      </c>
      <c r="V50" t="s">
        <v>444</v>
      </c>
      <c r="W50" t="str">
        <f t="shared" si="6"/>
        <v>NebraskaLocation</v>
      </c>
      <c r="Z50" s="11" t="s">
        <v>483</v>
      </c>
      <c r="AG50" t="s">
        <v>2079</v>
      </c>
      <c r="AJ50" t="s">
        <v>2129</v>
      </c>
      <c r="AY50" t="s">
        <v>2227</v>
      </c>
      <c r="CF50" t="s">
        <v>2030</v>
      </c>
    </row>
    <row r="51" spans="1:84" x14ac:dyDescent="0.35">
      <c r="A51" t="s">
        <v>237</v>
      </c>
      <c r="B51" s="9">
        <v>45.400080000000003</v>
      </c>
      <c r="C51" s="9">
        <v>-71.899079999999998</v>
      </c>
      <c r="D51" t="s">
        <v>2320</v>
      </c>
      <c r="E51" t="s">
        <v>2023</v>
      </c>
      <c r="F51" t="s">
        <v>1239</v>
      </c>
      <c r="G51" t="s">
        <v>1169</v>
      </c>
      <c r="H51" t="str">
        <f t="shared" si="4"/>
        <v>CanadaLocation</v>
      </c>
      <c r="I51" t="s">
        <v>614</v>
      </c>
      <c r="J51" t="str">
        <f t="shared" si="5"/>
        <v>QuébecLocation</v>
      </c>
      <c r="K51">
        <v>45.27</v>
      </c>
      <c r="L51">
        <v>-72.17</v>
      </c>
      <c r="M51" s="3">
        <v>25644</v>
      </c>
      <c r="N51" t="s">
        <v>12</v>
      </c>
      <c r="U51" t="s">
        <v>3078</v>
      </c>
      <c r="V51" s="6" t="s">
        <v>498</v>
      </c>
      <c r="W51" t="str">
        <f t="shared" si="6"/>
        <v>NERCLocation</v>
      </c>
      <c r="Z51" s="11" t="s">
        <v>485</v>
      </c>
      <c r="AG51" t="s">
        <v>2080</v>
      </c>
      <c r="AJ51" t="s">
        <v>2130</v>
      </c>
      <c r="AY51" t="s">
        <v>2229</v>
      </c>
      <c r="CF51" t="s">
        <v>2023</v>
      </c>
    </row>
    <row r="52" spans="1:84" x14ac:dyDescent="0.35">
      <c r="A52" t="s">
        <v>237</v>
      </c>
      <c r="B52" s="9">
        <v>45.400080000000003</v>
      </c>
      <c r="C52" s="9">
        <v>-71.899079999999998</v>
      </c>
      <c r="D52" t="s">
        <v>2318</v>
      </c>
      <c r="E52" t="s">
        <v>2021</v>
      </c>
      <c r="F52" t="s">
        <v>1237</v>
      </c>
      <c r="G52" t="s">
        <v>1169</v>
      </c>
      <c r="H52" t="str">
        <f t="shared" si="4"/>
        <v>CanadaLocation</v>
      </c>
      <c r="I52" t="s">
        <v>614</v>
      </c>
      <c r="J52" t="str">
        <f t="shared" si="5"/>
        <v>QuébecLocation</v>
      </c>
      <c r="K52">
        <v>45.366999999999997</v>
      </c>
      <c r="L52">
        <v>-71.816999999999993</v>
      </c>
      <c r="M52" s="3">
        <v>7390</v>
      </c>
      <c r="N52" t="s">
        <v>12</v>
      </c>
      <c r="R52" s="29" t="s">
        <v>3218</v>
      </c>
      <c r="S52" s="30" t="s">
        <v>3196</v>
      </c>
      <c r="U52" t="s">
        <v>3078</v>
      </c>
      <c r="V52" t="s">
        <v>624</v>
      </c>
      <c r="W52" t="s">
        <v>3069</v>
      </c>
      <c r="Z52" s="11" t="s">
        <v>487</v>
      </c>
      <c r="AY52" t="s">
        <v>2230</v>
      </c>
      <c r="CF52" t="s">
        <v>2021</v>
      </c>
    </row>
    <row r="53" spans="1:84" x14ac:dyDescent="0.35">
      <c r="A53" t="s">
        <v>237</v>
      </c>
      <c r="B53" s="9">
        <v>45.400080000000003</v>
      </c>
      <c r="C53" s="9">
        <v>-71.899079999999998</v>
      </c>
      <c r="D53" t="s">
        <v>2319</v>
      </c>
      <c r="E53" t="s">
        <v>2022</v>
      </c>
      <c r="F53" t="s">
        <v>1238</v>
      </c>
      <c r="G53" t="s">
        <v>1169</v>
      </c>
      <c r="H53" t="str">
        <f t="shared" si="4"/>
        <v>CanadaLocation</v>
      </c>
      <c r="I53" t="s">
        <v>614</v>
      </c>
      <c r="J53" t="str">
        <f t="shared" si="5"/>
        <v>QuébecLocation</v>
      </c>
      <c r="K53">
        <v>45.439</v>
      </c>
      <c r="L53">
        <v>-71.691000000000003</v>
      </c>
      <c r="M53" s="3">
        <v>16807</v>
      </c>
      <c r="N53" t="s">
        <v>12</v>
      </c>
      <c r="R53" s="31"/>
      <c r="S53" s="32" t="s">
        <v>3205</v>
      </c>
      <c r="U53" s="21" t="s">
        <v>624</v>
      </c>
      <c r="V53" s="21" t="s">
        <v>3109</v>
      </c>
      <c r="W53" s="21" t="s">
        <v>3109</v>
      </c>
      <c r="Z53" s="11" t="s">
        <v>611</v>
      </c>
      <c r="AY53" t="s">
        <v>2231</v>
      </c>
      <c r="CF53" t="s">
        <v>2022</v>
      </c>
    </row>
    <row r="54" spans="1:84" x14ac:dyDescent="0.35">
      <c r="A54" t="s">
        <v>236</v>
      </c>
      <c r="B54" s="9">
        <v>43.171259999999997</v>
      </c>
      <c r="C54" s="9">
        <v>-79.242670000000004</v>
      </c>
      <c r="D54" t="s">
        <v>2302</v>
      </c>
      <c r="E54" t="s">
        <v>2005</v>
      </c>
      <c r="F54" t="s">
        <v>1221</v>
      </c>
      <c r="G54" t="s">
        <v>1169</v>
      </c>
      <c r="H54" t="str">
        <f t="shared" si="4"/>
        <v>CanadaLocation</v>
      </c>
      <c r="I54" t="s">
        <v>610</v>
      </c>
      <c r="J54" t="str">
        <f t="shared" si="5"/>
        <v>OntarioLocation</v>
      </c>
      <c r="K54">
        <v>43.192</v>
      </c>
      <c r="L54">
        <v>-79.171999999999997</v>
      </c>
      <c r="M54" s="3">
        <v>6176</v>
      </c>
      <c r="N54" t="s">
        <v>12</v>
      </c>
      <c r="R54" s="31"/>
      <c r="S54" s="32" t="s">
        <v>3206</v>
      </c>
      <c r="U54" t="s">
        <v>3078</v>
      </c>
      <c r="V54" t="s">
        <v>447</v>
      </c>
      <c r="W54" t="str">
        <f>V54&amp;"Location"</f>
        <v>NevadaLocation</v>
      </c>
      <c r="Z54" s="11" t="s">
        <v>489</v>
      </c>
      <c r="AY54" t="s">
        <v>2232</v>
      </c>
      <c r="CF54" t="s">
        <v>2005</v>
      </c>
    </row>
    <row r="55" spans="1:84" x14ac:dyDescent="0.35">
      <c r="A55" t="s">
        <v>236</v>
      </c>
      <c r="B55" s="9">
        <v>43.171259999999997</v>
      </c>
      <c r="C55" s="9">
        <v>-79.242670000000004</v>
      </c>
      <c r="D55" t="s">
        <v>2303</v>
      </c>
      <c r="E55" t="s">
        <v>2006</v>
      </c>
      <c r="F55" t="s">
        <v>1222</v>
      </c>
      <c r="G55" t="s">
        <v>1169</v>
      </c>
      <c r="H55" t="str">
        <f t="shared" si="4"/>
        <v>CanadaLocation</v>
      </c>
      <c r="I55" t="s">
        <v>610</v>
      </c>
      <c r="J55" t="str">
        <f t="shared" si="5"/>
        <v>OntarioLocation</v>
      </c>
      <c r="K55">
        <v>43.25</v>
      </c>
      <c r="L55">
        <v>-79.216999999999999</v>
      </c>
      <c r="M55" s="3">
        <v>8999</v>
      </c>
      <c r="N55" t="s">
        <v>12</v>
      </c>
      <c r="R55" s="33"/>
      <c r="S55" s="34" t="s">
        <v>3207</v>
      </c>
      <c r="U55" t="s">
        <v>3078</v>
      </c>
      <c r="V55" t="s">
        <v>622</v>
      </c>
      <c r="W55" t="s">
        <v>3075</v>
      </c>
      <c r="Z55" s="11" t="s">
        <v>491</v>
      </c>
      <c r="AY55" t="s">
        <v>2233</v>
      </c>
      <c r="CF55" t="s">
        <v>2006</v>
      </c>
    </row>
    <row r="56" spans="1:84" x14ac:dyDescent="0.35">
      <c r="A56" t="s">
        <v>236</v>
      </c>
      <c r="B56" s="9">
        <v>43.171259999999997</v>
      </c>
      <c r="C56" s="9">
        <v>-79.242670000000004</v>
      </c>
      <c r="D56" t="s">
        <v>2304</v>
      </c>
      <c r="E56" t="s">
        <v>2007</v>
      </c>
      <c r="F56" t="s">
        <v>1223</v>
      </c>
      <c r="G56" t="s">
        <v>1169</v>
      </c>
      <c r="H56" t="str">
        <f t="shared" si="4"/>
        <v>CanadaLocation</v>
      </c>
      <c r="I56" t="s">
        <v>610</v>
      </c>
      <c r="J56" t="str">
        <f t="shared" si="5"/>
        <v>OntarioLocation</v>
      </c>
      <c r="K56">
        <v>43.183</v>
      </c>
      <c r="L56">
        <v>-79.400000000000006</v>
      </c>
      <c r="M56" s="3">
        <v>12824</v>
      </c>
      <c r="N56" t="s">
        <v>12</v>
      </c>
      <c r="U56" t="s">
        <v>1169</v>
      </c>
      <c r="V56" t="s">
        <v>622</v>
      </c>
      <c r="W56" t="s">
        <v>3075</v>
      </c>
      <c r="Z56" s="11" t="s">
        <v>493</v>
      </c>
      <c r="AF56" t="str">
        <f>"GWC"&amp;AF$2</f>
        <v>GWCFrance</v>
      </c>
      <c r="AG56" t="s">
        <v>3175</v>
      </c>
      <c r="AI56" t="str">
        <f>"GWC"&amp;AI$2</f>
        <v>GWCGermany</v>
      </c>
      <c r="AJ56" t="s">
        <v>3175</v>
      </c>
      <c r="AL56" t="str">
        <f>"GWC"&amp;AL$2</f>
        <v>GWCGibraltar</v>
      </c>
      <c r="AM56" t="s">
        <v>3175</v>
      </c>
      <c r="AO56" t="str">
        <f>"GWC"&amp;AO$2</f>
        <v>GWCMexico</v>
      </c>
      <c r="AP56" t="s">
        <v>3175</v>
      </c>
      <c r="AR56" t="str">
        <f>"GWC"&amp;AR$2</f>
        <v>GWCNetherlands</v>
      </c>
      <c r="AS56" t="s">
        <v>3175</v>
      </c>
      <c r="AU56" t="str">
        <f>"GWC"&amp;AU$2</f>
        <v>GWCSpain</v>
      </c>
      <c r="AV56" t="s">
        <v>3175</v>
      </c>
      <c r="AY56" t="s">
        <v>2235</v>
      </c>
      <c r="CF56" t="s">
        <v>2007</v>
      </c>
    </row>
    <row r="57" spans="1:84" x14ac:dyDescent="0.35">
      <c r="A57" t="s">
        <v>222</v>
      </c>
      <c r="B57" s="9">
        <v>49.106349999999999</v>
      </c>
      <c r="C57" s="9">
        <v>-122.82509</v>
      </c>
      <c r="D57" t="s">
        <v>2278</v>
      </c>
      <c r="E57" t="s">
        <v>1981</v>
      </c>
      <c r="F57" t="s">
        <v>1197</v>
      </c>
      <c r="G57" t="s">
        <v>1169</v>
      </c>
      <c r="H57" t="str">
        <f t="shared" si="4"/>
        <v>CanadaLocation</v>
      </c>
      <c r="I57" t="s">
        <v>619</v>
      </c>
      <c r="J57" t="str">
        <f t="shared" si="5"/>
        <v>CapeBretonIslandLocation</v>
      </c>
      <c r="K57">
        <v>49.2</v>
      </c>
      <c r="L57">
        <v>-122.68300000000001</v>
      </c>
      <c r="M57" s="3">
        <v>14670</v>
      </c>
      <c r="N57" t="s">
        <v>12</v>
      </c>
      <c r="R57" s="29" t="s">
        <v>3219</v>
      </c>
      <c r="S57" s="30" t="s">
        <v>3217</v>
      </c>
      <c r="U57" t="s">
        <v>3078</v>
      </c>
      <c r="V57" t="s">
        <v>449</v>
      </c>
      <c r="W57" t="s">
        <v>3045</v>
      </c>
      <c r="Z57" s="11"/>
      <c r="AY57" t="s">
        <v>2234</v>
      </c>
      <c r="CF57" t="s">
        <v>1981</v>
      </c>
    </row>
    <row r="58" spans="1:84" x14ac:dyDescent="0.35">
      <c r="A58" t="s">
        <v>222</v>
      </c>
      <c r="B58" s="9">
        <v>49.106349999999999</v>
      </c>
      <c r="C58" s="9">
        <v>-122.82509</v>
      </c>
      <c r="D58" t="s">
        <v>2277</v>
      </c>
      <c r="E58" t="s">
        <v>1980</v>
      </c>
      <c r="F58" t="s">
        <v>1196</v>
      </c>
      <c r="G58" t="s">
        <v>1169</v>
      </c>
      <c r="H58" t="str">
        <f t="shared" si="4"/>
        <v>CanadaLocation</v>
      </c>
      <c r="I58" t="s">
        <v>619</v>
      </c>
      <c r="J58" t="str">
        <f t="shared" si="5"/>
        <v>CapeBretonIslandLocation</v>
      </c>
      <c r="K58">
        <v>49.017000000000003</v>
      </c>
      <c r="L58">
        <v>-122.767</v>
      </c>
      <c r="M58" s="3">
        <v>10799</v>
      </c>
      <c r="N58" t="s">
        <v>12</v>
      </c>
      <c r="R58" s="31"/>
      <c r="S58" s="32" t="s">
        <v>3220</v>
      </c>
      <c r="U58" t="s">
        <v>3078</v>
      </c>
      <c r="V58" t="s">
        <v>451</v>
      </c>
      <c r="W58" t="s">
        <v>3046</v>
      </c>
      <c r="Z58" s="11"/>
      <c r="AY58" t="s">
        <v>2236</v>
      </c>
      <c r="CF58" t="s">
        <v>1980</v>
      </c>
    </row>
    <row r="59" spans="1:84" x14ac:dyDescent="0.35">
      <c r="A59" t="s">
        <v>242</v>
      </c>
      <c r="B59" s="9">
        <v>46.135100000000001</v>
      </c>
      <c r="C59" s="9">
        <v>-60.183100000000003</v>
      </c>
      <c r="D59" t="s">
        <v>2279</v>
      </c>
      <c r="E59" t="s">
        <v>1982</v>
      </c>
      <c r="F59" t="s">
        <v>1198</v>
      </c>
      <c r="G59" t="s">
        <v>1169</v>
      </c>
      <c r="H59" t="str">
        <f t="shared" si="4"/>
        <v>CanadaLocation</v>
      </c>
      <c r="I59" t="s">
        <v>619</v>
      </c>
      <c r="J59" t="str">
        <f t="shared" si="5"/>
        <v>CapeBretonIslandLocation</v>
      </c>
      <c r="K59">
        <v>46.167000000000002</v>
      </c>
      <c r="L59">
        <v>-60.05</v>
      </c>
      <c r="M59" s="3">
        <v>10849</v>
      </c>
      <c r="N59" t="s">
        <v>12</v>
      </c>
      <c r="R59" s="31"/>
      <c r="S59" s="32" t="s">
        <v>3221</v>
      </c>
      <c r="U59" t="s">
        <v>3078</v>
      </c>
      <c r="V59" t="s">
        <v>453</v>
      </c>
      <c r="W59" t="s">
        <v>3047</v>
      </c>
      <c r="Z59" s="11"/>
      <c r="AY59" t="s">
        <v>2237</v>
      </c>
      <c r="CF59" t="s">
        <v>1982</v>
      </c>
    </row>
    <row r="60" spans="1:84" x14ac:dyDescent="0.35">
      <c r="A60" t="s">
        <v>214</v>
      </c>
      <c r="B60" s="9">
        <v>43.700110000000002</v>
      </c>
      <c r="C60" s="9">
        <v>-79.416300000000007</v>
      </c>
      <c r="D60" t="s">
        <v>2307</v>
      </c>
      <c r="E60" t="s">
        <v>2010</v>
      </c>
      <c r="F60" t="s">
        <v>1226</v>
      </c>
      <c r="G60" t="s">
        <v>1169</v>
      </c>
      <c r="H60" t="str">
        <f t="shared" si="4"/>
        <v>CanadaLocation</v>
      </c>
      <c r="I60" t="s">
        <v>610</v>
      </c>
      <c r="J60" t="str">
        <f t="shared" si="5"/>
        <v>OntarioLocation</v>
      </c>
      <c r="K60">
        <v>43.862000000000002</v>
      </c>
      <c r="L60">
        <v>-79.37</v>
      </c>
      <c r="M60" s="3">
        <v>18381</v>
      </c>
      <c r="N60" t="s">
        <v>12</v>
      </c>
      <c r="R60" s="33"/>
      <c r="S60" s="34" t="s">
        <v>213</v>
      </c>
      <c r="U60" t="s">
        <v>3078</v>
      </c>
      <c r="V60" t="s">
        <v>455</v>
      </c>
      <c r="W60" t="s">
        <v>3048</v>
      </c>
      <c r="Z60" s="11"/>
      <c r="AY60" t="s">
        <v>2238</v>
      </c>
      <c r="CF60" t="s">
        <v>2010</v>
      </c>
    </row>
    <row r="61" spans="1:84" x14ac:dyDescent="0.35">
      <c r="A61" t="s">
        <v>214</v>
      </c>
      <c r="B61" s="9">
        <v>43.700110000000002</v>
      </c>
      <c r="C61" s="9">
        <v>-79.416300000000007</v>
      </c>
      <c r="D61" t="s">
        <v>2306</v>
      </c>
      <c r="E61" t="s">
        <v>2009</v>
      </c>
      <c r="F61" t="s">
        <v>1225</v>
      </c>
      <c r="G61" t="s">
        <v>1169</v>
      </c>
      <c r="H61" t="str">
        <f t="shared" si="4"/>
        <v>CanadaLocation</v>
      </c>
      <c r="I61" t="s">
        <v>610</v>
      </c>
      <c r="J61" t="str">
        <f t="shared" si="5"/>
        <v>OntarioLocation</v>
      </c>
      <c r="K61">
        <v>43.677</v>
      </c>
      <c r="L61">
        <v>-79.631</v>
      </c>
      <c r="M61" s="3">
        <v>17453</v>
      </c>
      <c r="N61" t="s">
        <v>12</v>
      </c>
      <c r="U61" t="s">
        <v>3078</v>
      </c>
      <c r="V61" t="s">
        <v>457</v>
      </c>
      <c r="W61" t="s">
        <v>3049</v>
      </c>
      <c r="AY61" t="s">
        <v>2239</v>
      </c>
      <c r="CF61" t="s">
        <v>2009</v>
      </c>
    </row>
    <row r="62" spans="1:84" x14ac:dyDescent="0.35">
      <c r="A62" t="s">
        <v>214</v>
      </c>
      <c r="B62" s="9">
        <v>43.700110000000002</v>
      </c>
      <c r="C62" s="9">
        <v>-79.416300000000007</v>
      </c>
      <c r="D62" t="s">
        <v>2305</v>
      </c>
      <c r="E62" t="s">
        <v>2008</v>
      </c>
      <c r="F62" t="s">
        <v>1224</v>
      </c>
      <c r="G62" t="s">
        <v>1169</v>
      </c>
      <c r="H62" t="str">
        <f t="shared" si="4"/>
        <v>CanadaLocation</v>
      </c>
      <c r="I62" t="s">
        <v>610</v>
      </c>
      <c r="J62" t="str">
        <f t="shared" si="5"/>
        <v>OntarioLocation</v>
      </c>
      <c r="K62">
        <v>43.616999999999997</v>
      </c>
      <c r="L62">
        <v>-79.382999999999996</v>
      </c>
      <c r="M62" s="3">
        <v>9621</v>
      </c>
      <c r="N62" t="s">
        <v>12</v>
      </c>
      <c r="R62" t="s">
        <v>3254</v>
      </c>
      <c r="S62" t="s">
        <v>3280</v>
      </c>
      <c r="U62" t="s">
        <v>3078</v>
      </c>
      <c r="V62" t="s">
        <v>459</v>
      </c>
      <c r="W62" t="s">
        <v>3050</v>
      </c>
      <c r="AY62" t="s">
        <v>2242</v>
      </c>
      <c r="CF62" t="s">
        <v>2008</v>
      </c>
    </row>
    <row r="63" spans="1:84" x14ac:dyDescent="0.35">
      <c r="A63" t="s">
        <v>239</v>
      </c>
      <c r="B63" s="9">
        <v>46.345149999999997</v>
      </c>
      <c r="C63" s="9">
        <v>-72.547700000000006</v>
      </c>
      <c r="D63" t="s">
        <v>2322</v>
      </c>
      <c r="E63" t="s">
        <v>2025</v>
      </c>
      <c r="F63" t="s">
        <v>1241</v>
      </c>
      <c r="G63" t="s">
        <v>1169</v>
      </c>
      <c r="H63" t="str">
        <f t="shared" si="4"/>
        <v>CanadaLocation</v>
      </c>
      <c r="I63" t="s">
        <v>614</v>
      </c>
      <c r="J63" t="str">
        <f t="shared" si="5"/>
        <v>QuébecLocation</v>
      </c>
      <c r="K63">
        <v>46.216999999999999</v>
      </c>
      <c r="L63">
        <v>-72.650000000000006</v>
      </c>
      <c r="M63" s="3">
        <v>16274</v>
      </c>
      <c r="N63" t="s">
        <v>12</v>
      </c>
      <c r="R63" t="s">
        <v>3255</v>
      </c>
      <c r="S63" t="s">
        <v>3281</v>
      </c>
      <c r="U63" t="s">
        <v>3078</v>
      </c>
      <c r="V63" t="s">
        <v>620</v>
      </c>
      <c r="W63" t="s">
        <v>3062</v>
      </c>
      <c r="Z63" s="10" t="s">
        <v>3184</v>
      </c>
      <c r="AY63" t="s">
        <v>2240</v>
      </c>
      <c r="CF63" t="s">
        <v>2025</v>
      </c>
    </row>
    <row r="64" spans="1:84" x14ac:dyDescent="0.35">
      <c r="A64" t="s">
        <v>239</v>
      </c>
      <c r="B64" s="9">
        <v>46.345149999999997</v>
      </c>
      <c r="C64" s="9">
        <v>-72.547700000000006</v>
      </c>
      <c r="D64" t="s">
        <v>2323</v>
      </c>
      <c r="E64" t="s">
        <v>2026</v>
      </c>
      <c r="F64" t="s">
        <v>1242</v>
      </c>
      <c r="G64" t="s">
        <v>1169</v>
      </c>
      <c r="H64" t="str">
        <f t="shared" si="4"/>
        <v>CanadaLocation</v>
      </c>
      <c r="I64" t="s">
        <v>614</v>
      </c>
      <c r="J64" t="str">
        <f t="shared" si="5"/>
        <v>QuébecLocation</v>
      </c>
      <c r="K64">
        <v>46.55</v>
      </c>
      <c r="L64">
        <v>-72.733000000000004</v>
      </c>
      <c r="M64" s="3">
        <v>26840</v>
      </c>
      <c r="N64" t="s">
        <v>12</v>
      </c>
      <c r="R64" t="s">
        <v>3257</v>
      </c>
      <c r="S64" t="s">
        <v>3282</v>
      </c>
      <c r="U64" t="s">
        <v>1169</v>
      </c>
      <c r="V64" t="s">
        <v>620</v>
      </c>
      <c r="W64" t="s">
        <v>3105</v>
      </c>
      <c r="Z64" s="12" t="s">
        <v>540</v>
      </c>
      <c r="AY64" t="s">
        <v>2241</v>
      </c>
      <c r="CF64" t="s">
        <v>2026</v>
      </c>
    </row>
    <row r="65" spans="1:84" x14ac:dyDescent="0.35">
      <c r="A65" t="s">
        <v>239</v>
      </c>
      <c r="B65" s="9">
        <v>46.345149999999997</v>
      </c>
      <c r="C65" s="9">
        <v>-72.547700000000006</v>
      </c>
      <c r="D65" t="s">
        <v>2321</v>
      </c>
      <c r="E65" t="s">
        <v>2024</v>
      </c>
      <c r="F65" t="s">
        <v>1240</v>
      </c>
      <c r="G65" t="s">
        <v>1169</v>
      </c>
      <c r="H65" t="str">
        <f t="shared" si="4"/>
        <v>CanadaLocation</v>
      </c>
      <c r="I65" t="s">
        <v>614</v>
      </c>
      <c r="J65" t="str">
        <f t="shared" si="5"/>
        <v>QuébecLocation</v>
      </c>
      <c r="K65">
        <v>46.35</v>
      </c>
      <c r="L65">
        <v>-72.5</v>
      </c>
      <c r="M65" s="3">
        <v>3700</v>
      </c>
      <c r="N65" t="s">
        <v>12</v>
      </c>
      <c r="R65" t="s">
        <v>3256</v>
      </c>
      <c r="S65" t="s">
        <v>3279</v>
      </c>
      <c r="U65" t="s">
        <v>3078</v>
      </c>
      <c r="V65" t="s">
        <v>461</v>
      </c>
      <c r="W65" t="str">
        <f>V65&amp;"Location"</f>
        <v>OhioLocation</v>
      </c>
      <c r="Z65" s="12" t="s">
        <v>567</v>
      </c>
      <c r="AY65" t="s">
        <v>2243</v>
      </c>
      <c r="CF65" t="s">
        <v>2024</v>
      </c>
    </row>
    <row r="66" spans="1:84" x14ac:dyDescent="0.35">
      <c r="A66" t="s">
        <v>136</v>
      </c>
      <c r="B66" s="9">
        <v>49.249659999999999</v>
      </c>
      <c r="C66" s="9">
        <v>-123.11933999999999</v>
      </c>
      <c r="D66" t="s">
        <v>2266</v>
      </c>
      <c r="E66" t="s">
        <v>1969</v>
      </c>
      <c r="F66" t="s">
        <v>1185</v>
      </c>
      <c r="G66" t="s">
        <v>1169</v>
      </c>
      <c r="H66" t="str">
        <f t="shared" ref="H66:H77" si="7">G66&amp;"Location"</f>
        <v>CanadaLocation</v>
      </c>
      <c r="I66" t="s">
        <v>617</v>
      </c>
      <c r="J66" t="str">
        <f t="shared" ref="J66:J77" si="8">VLOOKUP(I66,V:W,2,FALSE)</f>
        <v>BritishColumbiaLocation</v>
      </c>
      <c r="K66">
        <v>49.1</v>
      </c>
      <c r="L66">
        <v>-123.3</v>
      </c>
      <c r="M66" s="3">
        <v>21199</v>
      </c>
      <c r="N66" t="s">
        <v>12</v>
      </c>
      <c r="R66" t="s">
        <v>3225</v>
      </c>
      <c r="S66" t="s">
        <v>3283</v>
      </c>
      <c r="U66" t="s">
        <v>3078</v>
      </c>
      <c r="V66" t="s">
        <v>463</v>
      </c>
      <c r="W66" t="str">
        <f>V66&amp;"Location"</f>
        <v>OklahomaLocation</v>
      </c>
      <c r="Z66" s="12" t="s">
        <v>580</v>
      </c>
      <c r="AY66" t="s">
        <v>2244</v>
      </c>
      <c r="CF66" t="s">
        <v>1969</v>
      </c>
    </row>
    <row r="67" spans="1:84" x14ac:dyDescent="0.35">
      <c r="A67" t="s">
        <v>136</v>
      </c>
      <c r="B67" s="9">
        <v>49.249659999999999</v>
      </c>
      <c r="C67" s="9">
        <v>-123.11933999999999</v>
      </c>
      <c r="D67" t="s">
        <v>2263</v>
      </c>
      <c r="E67" t="s">
        <v>1966</v>
      </c>
      <c r="F67" t="s">
        <v>1182</v>
      </c>
      <c r="G67" t="s">
        <v>1169</v>
      </c>
      <c r="H67" t="str">
        <f t="shared" si="7"/>
        <v>CanadaLocation</v>
      </c>
      <c r="I67" t="s">
        <v>617</v>
      </c>
      <c r="J67" t="str">
        <f t="shared" si="8"/>
        <v>BritishColumbiaLocation</v>
      </c>
      <c r="K67">
        <v>49.283000000000001</v>
      </c>
      <c r="L67">
        <v>-123.117</v>
      </c>
      <c r="M67" s="3">
        <v>3711</v>
      </c>
      <c r="N67" t="s">
        <v>12</v>
      </c>
      <c r="R67" t="s">
        <v>3226</v>
      </c>
      <c r="S67" t="s">
        <v>3284</v>
      </c>
      <c r="U67" t="s">
        <v>3078</v>
      </c>
      <c r="V67" t="s">
        <v>610</v>
      </c>
      <c r="W67" t="s">
        <v>3063</v>
      </c>
      <c r="Z67" s="11" t="s">
        <v>607</v>
      </c>
      <c r="AY67" t="s">
        <v>2245</v>
      </c>
      <c r="CF67" t="s">
        <v>1966</v>
      </c>
    </row>
    <row r="68" spans="1:84" x14ac:dyDescent="0.35">
      <c r="A68" t="s">
        <v>136</v>
      </c>
      <c r="B68" s="9">
        <v>49.249659999999999</v>
      </c>
      <c r="C68" s="9">
        <v>-123.11933999999999</v>
      </c>
      <c r="D68" t="s">
        <v>2264</v>
      </c>
      <c r="E68" t="s">
        <v>1967</v>
      </c>
      <c r="F68" t="s">
        <v>1183</v>
      </c>
      <c r="G68" t="s">
        <v>1169</v>
      </c>
      <c r="H68" t="str">
        <f t="shared" si="7"/>
        <v>CanadaLocation</v>
      </c>
      <c r="I68" t="s">
        <v>617</v>
      </c>
      <c r="J68" t="str">
        <f t="shared" si="8"/>
        <v>BritishColumbiaLocation</v>
      </c>
      <c r="K68">
        <v>49.194000000000003</v>
      </c>
      <c r="L68">
        <v>-123.184</v>
      </c>
      <c r="M68" s="3">
        <v>7768</v>
      </c>
      <c r="N68" t="s">
        <v>12</v>
      </c>
      <c r="R68" t="s">
        <v>3227</v>
      </c>
      <c r="S68" t="s">
        <v>3285</v>
      </c>
      <c r="U68" t="s">
        <v>1169</v>
      </c>
      <c r="V68" t="s">
        <v>610</v>
      </c>
      <c r="W68" t="s">
        <v>3063</v>
      </c>
      <c r="Z68" s="12" t="s">
        <v>498</v>
      </c>
      <c r="CF68" t="s">
        <v>1967</v>
      </c>
    </row>
    <row r="69" spans="1:84" x14ac:dyDescent="0.35">
      <c r="A69" t="s">
        <v>136</v>
      </c>
      <c r="B69" s="9">
        <v>49.249659999999999</v>
      </c>
      <c r="C69" s="9">
        <v>-123.11933999999999</v>
      </c>
      <c r="D69" t="s">
        <v>2265</v>
      </c>
      <c r="E69" t="s">
        <v>1968</v>
      </c>
      <c r="F69" t="s">
        <v>1184</v>
      </c>
      <c r="G69" t="s">
        <v>1169</v>
      </c>
      <c r="H69" t="str">
        <f t="shared" si="7"/>
        <v>CanadaLocation</v>
      </c>
      <c r="I69" t="s">
        <v>617</v>
      </c>
      <c r="J69" t="str">
        <f t="shared" si="8"/>
        <v>BritishColumbiaLocation</v>
      </c>
      <c r="K69">
        <v>49.35</v>
      </c>
      <c r="L69">
        <v>-123.2</v>
      </c>
      <c r="M69" s="3">
        <v>12597</v>
      </c>
      <c r="N69" t="s">
        <v>12</v>
      </c>
      <c r="R69" t="s">
        <v>3228</v>
      </c>
      <c r="S69" t="s">
        <v>3286</v>
      </c>
      <c r="U69" t="s">
        <v>3078</v>
      </c>
      <c r="V69" t="s">
        <v>465</v>
      </c>
      <c r="W69" t="str">
        <f>V69&amp;"Location"</f>
        <v>OregonLocation</v>
      </c>
      <c r="CF69" t="s">
        <v>1968</v>
      </c>
    </row>
    <row r="70" spans="1:84" x14ac:dyDescent="0.35">
      <c r="A70" t="s">
        <v>228</v>
      </c>
      <c r="B70" s="9">
        <v>48.435899999999997</v>
      </c>
      <c r="C70" s="9">
        <v>-123.35155</v>
      </c>
      <c r="D70" t="s">
        <v>2271</v>
      </c>
      <c r="E70" t="s">
        <v>1974</v>
      </c>
      <c r="F70" t="s">
        <v>1190</v>
      </c>
      <c r="G70" t="s">
        <v>1169</v>
      </c>
      <c r="H70" t="str">
        <f t="shared" si="7"/>
        <v>CanadaLocation</v>
      </c>
      <c r="I70" t="s">
        <v>617</v>
      </c>
      <c r="J70" t="str">
        <f t="shared" si="8"/>
        <v>BritishColumbiaLocation</v>
      </c>
      <c r="K70">
        <v>48.42</v>
      </c>
      <c r="L70">
        <v>-123.23</v>
      </c>
      <c r="M70" s="3">
        <v>9141</v>
      </c>
      <c r="N70" t="s">
        <v>12</v>
      </c>
      <c r="U70" t="s">
        <v>3078</v>
      </c>
      <c r="V70" t="s">
        <v>467</v>
      </c>
      <c r="W70" t="str">
        <f>V70&amp;"Location"</f>
        <v>PennsylvaniaLocation</v>
      </c>
      <c r="CF70" t="s">
        <v>1974</v>
      </c>
    </row>
    <row r="71" spans="1:84" x14ac:dyDescent="0.35">
      <c r="A71" t="s">
        <v>228</v>
      </c>
      <c r="B71" s="9">
        <v>48.435899999999997</v>
      </c>
      <c r="C71" s="9">
        <v>-123.35155</v>
      </c>
      <c r="D71" t="s">
        <v>2270</v>
      </c>
      <c r="E71" t="s">
        <v>1973</v>
      </c>
      <c r="F71" t="s">
        <v>1189</v>
      </c>
      <c r="G71" t="s">
        <v>1169</v>
      </c>
      <c r="H71" t="str">
        <f t="shared" si="7"/>
        <v>CanadaLocation</v>
      </c>
      <c r="I71" t="s">
        <v>617</v>
      </c>
      <c r="J71" t="str">
        <f t="shared" si="8"/>
        <v>BritishColumbiaLocation</v>
      </c>
      <c r="K71">
        <v>48.43</v>
      </c>
      <c r="L71">
        <v>-123.43</v>
      </c>
      <c r="M71" s="3">
        <v>5824</v>
      </c>
      <c r="N71" t="s">
        <v>12</v>
      </c>
      <c r="R71" t="s">
        <v>3258</v>
      </c>
      <c r="S71" t="s">
        <v>3270</v>
      </c>
      <c r="U71" t="s">
        <v>3078</v>
      </c>
      <c r="V71" t="s">
        <v>614</v>
      </c>
      <c r="W71" t="s">
        <v>3064</v>
      </c>
      <c r="AX71" t="str">
        <f>"GWC"&amp;AX$2</f>
        <v>GWCUnitedKingdom</v>
      </c>
      <c r="AY71" t="s">
        <v>3175</v>
      </c>
      <c r="CF71" t="s">
        <v>1973</v>
      </c>
    </row>
    <row r="72" spans="1:84" x14ac:dyDescent="0.35">
      <c r="A72" t="s">
        <v>228</v>
      </c>
      <c r="B72" s="9">
        <v>48.435899999999997</v>
      </c>
      <c r="C72" s="9">
        <v>-123.35155</v>
      </c>
      <c r="D72" t="s">
        <v>2272</v>
      </c>
      <c r="E72" t="s">
        <v>1975</v>
      </c>
      <c r="F72" t="s">
        <v>1191</v>
      </c>
      <c r="G72" t="s">
        <v>1169</v>
      </c>
      <c r="H72" t="str">
        <f t="shared" si="7"/>
        <v>CanadaLocation</v>
      </c>
      <c r="I72" t="s">
        <v>617</v>
      </c>
      <c r="J72" t="str">
        <f t="shared" si="8"/>
        <v>BritishColumbiaLocation</v>
      </c>
      <c r="K72">
        <v>48.567</v>
      </c>
      <c r="L72">
        <v>-123.517</v>
      </c>
      <c r="M72" s="3">
        <v>19002</v>
      </c>
      <c r="N72" t="s">
        <v>12</v>
      </c>
      <c r="R72" t="s">
        <v>3259</v>
      </c>
      <c r="S72" t="s">
        <v>3271</v>
      </c>
      <c r="U72" t="s">
        <v>1169</v>
      </c>
      <c r="V72" t="s">
        <v>614</v>
      </c>
      <c r="W72" t="s">
        <v>3064</v>
      </c>
      <c r="CF72" t="s">
        <v>1975</v>
      </c>
    </row>
    <row r="73" spans="1:84" x14ac:dyDescent="0.35">
      <c r="A73" t="s">
        <v>228</v>
      </c>
      <c r="B73" s="9">
        <v>48.435899999999997</v>
      </c>
      <c r="C73" s="9">
        <v>-123.35155</v>
      </c>
      <c r="D73" t="s">
        <v>2269</v>
      </c>
      <c r="E73" t="s">
        <v>1972</v>
      </c>
      <c r="F73" t="s">
        <v>1188</v>
      </c>
      <c r="G73" t="s">
        <v>1169</v>
      </c>
      <c r="H73" t="str">
        <f t="shared" si="7"/>
        <v>CanadaLocation</v>
      </c>
      <c r="I73" t="s">
        <v>617</v>
      </c>
      <c r="J73" t="str">
        <f t="shared" si="8"/>
        <v>BritishColumbiaLocation</v>
      </c>
      <c r="K73">
        <v>48.4</v>
      </c>
      <c r="L73">
        <v>-123.31699999999999</v>
      </c>
      <c r="M73" s="3">
        <v>4736</v>
      </c>
      <c r="N73" t="s">
        <v>12</v>
      </c>
      <c r="R73" t="s">
        <v>3260</v>
      </c>
      <c r="S73" t="s">
        <v>3272</v>
      </c>
      <c r="U73" t="s">
        <v>3078</v>
      </c>
      <c r="V73" t="s">
        <v>469</v>
      </c>
      <c r="W73" t="s">
        <v>3051</v>
      </c>
      <c r="CF73" t="s">
        <v>1972</v>
      </c>
    </row>
    <row r="74" spans="1:84" x14ac:dyDescent="0.35">
      <c r="A74" t="s">
        <v>228</v>
      </c>
      <c r="B74" s="9">
        <v>48.435899999999997</v>
      </c>
      <c r="C74" s="9">
        <v>-123.35155</v>
      </c>
      <c r="D74" t="s">
        <v>2267</v>
      </c>
      <c r="E74" t="s">
        <v>1970</v>
      </c>
      <c r="F74" t="s">
        <v>1186</v>
      </c>
      <c r="G74" t="s">
        <v>1169</v>
      </c>
      <c r="H74" t="str">
        <f t="shared" si="7"/>
        <v>CanadaLocation</v>
      </c>
      <c r="I74" t="s">
        <v>617</v>
      </c>
      <c r="J74" t="str">
        <f t="shared" si="8"/>
        <v>BritishColumbiaLocation</v>
      </c>
      <c r="K74">
        <v>48.42</v>
      </c>
      <c r="L74">
        <v>-123.33</v>
      </c>
      <c r="M74" s="3">
        <v>2377</v>
      </c>
      <c r="N74" t="s">
        <v>12</v>
      </c>
      <c r="R74" t="s">
        <v>3261</v>
      </c>
      <c r="S74" t="s">
        <v>3273</v>
      </c>
      <c r="U74" t="s">
        <v>3078</v>
      </c>
      <c r="V74" t="s">
        <v>621</v>
      </c>
      <c r="W74" t="s">
        <v>3065</v>
      </c>
      <c r="CF74" t="s">
        <v>1970</v>
      </c>
    </row>
    <row r="75" spans="1:84" x14ac:dyDescent="0.35">
      <c r="A75" t="s">
        <v>228</v>
      </c>
      <c r="B75" s="9">
        <v>48.435899999999997</v>
      </c>
      <c r="C75" s="9">
        <v>-123.35155</v>
      </c>
      <c r="D75" t="s">
        <v>2268</v>
      </c>
      <c r="E75" t="s">
        <v>1971</v>
      </c>
      <c r="F75" t="s">
        <v>1187</v>
      </c>
      <c r="G75" t="s">
        <v>1169</v>
      </c>
      <c r="H75" t="str">
        <f t="shared" si="7"/>
        <v>CanadaLocation</v>
      </c>
      <c r="I75" t="s">
        <v>617</v>
      </c>
      <c r="J75" t="str">
        <f t="shared" si="8"/>
        <v>BritishColumbiaLocation</v>
      </c>
      <c r="K75">
        <v>48.45</v>
      </c>
      <c r="L75">
        <v>-123.3</v>
      </c>
      <c r="M75" s="3">
        <v>4113</v>
      </c>
      <c r="N75" t="s">
        <v>12</v>
      </c>
      <c r="R75" t="s">
        <v>3232</v>
      </c>
      <c r="S75" t="s">
        <v>3274</v>
      </c>
      <c r="U75" t="s">
        <v>1169</v>
      </c>
      <c r="V75" t="s">
        <v>621</v>
      </c>
      <c r="W75" t="s">
        <v>3065</v>
      </c>
      <c r="CF75" t="s">
        <v>1971</v>
      </c>
    </row>
    <row r="76" spans="1:84" x14ac:dyDescent="0.35">
      <c r="A76" t="s">
        <v>219</v>
      </c>
      <c r="B76" s="9">
        <v>49.884399999999999</v>
      </c>
      <c r="C76" s="9">
        <v>-97.147040000000004</v>
      </c>
      <c r="D76" t="s">
        <v>2281</v>
      </c>
      <c r="E76" t="s">
        <v>1984</v>
      </c>
      <c r="F76" t="s">
        <v>1200</v>
      </c>
      <c r="G76" t="s">
        <v>1169</v>
      </c>
      <c r="H76" t="str">
        <f t="shared" si="7"/>
        <v>CanadaLocation</v>
      </c>
      <c r="I76" t="s">
        <v>616</v>
      </c>
      <c r="J76" t="str">
        <f t="shared" si="8"/>
        <v>ManitobaLocation</v>
      </c>
      <c r="K76">
        <v>49.91</v>
      </c>
      <c r="L76">
        <v>-97.24</v>
      </c>
      <c r="M76" s="3">
        <v>7241</v>
      </c>
      <c r="N76" t="s">
        <v>12</v>
      </c>
      <c r="R76" t="s">
        <v>3233</v>
      </c>
      <c r="S76" t="s">
        <v>3275</v>
      </c>
      <c r="U76" t="s">
        <v>3078</v>
      </c>
      <c r="V76" t="s">
        <v>471</v>
      </c>
      <c r="W76" t="s">
        <v>3052</v>
      </c>
      <c r="CF76" t="s">
        <v>1984</v>
      </c>
    </row>
    <row r="77" spans="1:84" x14ac:dyDescent="0.35">
      <c r="A77" t="s">
        <v>219</v>
      </c>
      <c r="B77" s="9">
        <v>49.884399999999999</v>
      </c>
      <c r="C77" s="9">
        <v>-97.147040000000004</v>
      </c>
      <c r="D77" t="s">
        <v>2280</v>
      </c>
      <c r="E77" t="s">
        <v>1983</v>
      </c>
      <c r="F77" t="s">
        <v>1199</v>
      </c>
      <c r="G77" t="s">
        <v>1169</v>
      </c>
      <c r="H77" t="str">
        <f t="shared" si="7"/>
        <v>CanadaLocation</v>
      </c>
      <c r="I77" t="s">
        <v>616</v>
      </c>
      <c r="J77" t="str">
        <f t="shared" si="8"/>
        <v>ManitobaLocation</v>
      </c>
      <c r="K77">
        <v>49.883000000000003</v>
      </c>
      <c r="L77">
        <v>-97.132999999999996</v>
      </c>
      <c r="M77" s="3">
        <v>1017</v>
      </c>
      <c r="N77" t="s">
        <v>12</v>
      </c>
      <c r="R77" t="s">
        <v>3234</v>
      </c>
      <c r="S77" t="s">
        <v>3276</v>
      </c>
      <c r="U77" t="s">
        <v>3078</v>
      </c>
      <c r="V77" t="s">
        <v>474</v>
      </c>
      <c r="W77" t="s">
        <v>3053</v>
      </c>
      <c r="CF77" t="s">
        <v>1983</v>
      </c>
    </row>
    <row r="78" spans="1:84" x14ac:dyDescent="0.35">
      <c r="A78" t="s">
        <v>338</v>
      </c>
      <c r="B78" s="9">
        <v>43.528300000000002</v>
      </c>
      <c r="C78" s="9">
        <v>5.4497299999999997</v>
      </c>
      <c r="D78" t="s">
        <v>2328</v>
      </c>
      <c r="E78" t="s">
        <v>2031</v>
      </c>
      <c r="F78" t="s">
        <v>1247</v>
      </c>
      <c r="G78" t="s">
        <v>625</v>
      </c>
      <c r="H78" t="str">
        <f t="shared" ref="H78:H129" si="9">G78&amp;"Location"</f>
        <v>FranceLocation</v>
      </c>
      <c r="I78" t="s">
        <v>625</v>
      </c>
      <c r="J78" t="str">
        <f t="shared" ref="J78:J129" si="10">VLOOKUP(I78,V:W,2,FALSE)</f>
        <v>FranceLocation</v>
      </c>
      <c r="K78">
        <v>43.606000000000002</v>
      </c>
      <c r="L78">
        <v>5.109</v>
      </c>
      <c r="M78" s="3">
        <v>28779</v>
      </c>
      <c r="N78" t="s">
        <v>12</v>
      </c>
      <c r="R78" t="s">
        <v>3235</v>
      </c>
      <c r="S78" t="s">
        <v>3277</v>
      </c>
      <c r="U78" t="s">
        <v>3078</v>
      </c>
      <c r="V78" t="s">
        <v>626</v>
      </c>
      <c r="W78" t="s">
        <v>3070</v>
      </c>
    </row>
    <row r="79" spans="1:84" x14ac:dyDescent="0.35">
      <c r="A79" t="s">
        <v>341</v>
      </c>
      <c r="B79" s="9">
        <v>49.9</v>
      </c>
      <c r="C79" s="9">
        <v>2.2999999999999998</v>
      </c>
      <c r="D79" t="s">
        <v>2329</v>
      </c>
      <c r="E79" t="s">
        <v>2032</v>
      </c>
      <c r="F79" t="s">
        <v>1248</v>
      </c>
      <c r="G79" t="s">
        <v>625</v>
      </c>
      <c r="H79" t="str">
        <f t="shared" si="9"/>
        <v>FranceLocation</v>
      </c>
      <c r="I79" t="s">
        <v>625</v>
      </c>
      <c r="J79" t="str">
        <f t="shared" si="10"/>
        <v>FranceLocation</v>
      </c>
      <c r="K79">
        <v>49.972000000000001</v>
      </c>
      <c r="L79">
        <v>2.698</v>
      </c>
      <c r="M79" s="3">
        <v>29588</v>
      </c>
      <c r="N79" t="s">
        <v>12</v>
      </c>
      <c r="U79" s="21" t="s">
        <v>626</v>
      </c>
      <c r="V79" s="21" t="s">
        <v>3110</v>
      </c>
      <c r="W79" s="21" t="s">
        <v>3110</v>
      </c>
    </row>
    <row r="80" spans="1:84" x14ac:dyDescent="0.35">
      <c r="A80" t="s">
        <v>334</v>
      </c>
      <c r="B80" s="9">
        <v>47.47381</v>
      </c>
      <c r="C80" s="9">
        <v>-0.54774</v>
      </c>
      <c r="D80" t="s">
        <v>2330</v>
      </c>
      <c r="E80" t="s">
        <v>2033</v>
      </c>
      <c r="F80" t="s">
        <v>1249</v>
      </c>
      <c r="G80" t="s">
        <v>625</v>
      </c>
      <c r="H80" t="str">
        <f t="shared" si="9"/>
        <v>FranceLocation</v>
      </c>
      <c r="I80" t="s">
        <v>625</v>
      </c>
      <c r="J80" t="str">
        <f t="shared" si="10"/>
        <v>FranceLocation</v>
      </c>
      <c r="K80">
        <v>47.482999999999997</v>
      </c>
      <c r="L80">
        <v>-0.6</v>
      </c>
      <c r="M80" s="3">
        <v>4058</v>
      </c>
      <c r="N80" t="s">
        <v>12</v>
      </c>
      <c r="U80" t="s">
        <v>3078</v>
      </c>
      <c r="V80" t="s">
        <v>476</v>
      </c>
      <c r="W80" t="s">
        <v>3035</v>
      </c>
    </row>
    <row r="81" spans="1:84" x14ac:dyDescent="0.35">
      <c r="A81" t="s">
        <v>334</v>
      </c>
      <c r="B81" s="9">
        <v>47.47381</v>
      </c>
      <c r="C81" s="9">
        <v>-0.54774</v>
      </c>
      <c r="D81" t="s">
        <v>2331</v>
      </c>
      <c r="E81" t="s">
        <v>2034</v>
      </c>
      <c r="F81" t="s">
        <v>1250</v>
      </c>
      <c r="G81" t="s">
        <v>625</v>
      </c>
      <c r="H81" t="str">
        <f t="shared" si="9"/>
        <v>FranceLocation</v>
      </c>
      <c r="I81" t="s">
        <v>625</v>
      </c>
      <c r="J81" t="str">
        <f t="shared" si="10"/>
        <v>FranceLocation</v>
      </c>
      <c r="K81">
        <v>47.56</v>
      </c>
      <c r="L81">
        <v>-0.312</v>
      </c>
      <c r="M81" s="3">
        <v>20131</v>
      </c>
      <c r="N81" t="s">
        <v>12</v>
      </c>
      <c r="R81" t="s">
        <v>3265</v>
      </c>
      <c r="S81">
        <v>1</v>
      </c>
      <c r="U81" t="s">
        <v>3078</v>
      </c>
      <c r="V81" t="s">
        <v>478</v>
      </c>
      <c r="W81" t="s">
        <v>3036</v>
      </c>
      <c r="CE81" t="str">
        <f>"GWC"&amp;CE$2</f>
        <v>GWCCanadaALLLocations</v>
      </c>
      <c r="CF81" t="s">
        <v>3175</v>
      </c>
    </row>
    <row r="82" spans="1:84" x14ac:dyDescent="0.35">
      <c r="A82" t="s">
        <v>345</v>
      </c>
      <c r="B82" s="9">
        <v>47.248779999999996</v>
      </c>
      <c r="C82" s="9">
        <v>6.0181500000000003</v>
      </c>
      <c r="D82" t="s">
        <v>2332</v>
      </c>
      <c r="E82" t="s">
        <v>2035</v>
      </c>
      <c r="F82" t="s">
        <v>1251</v>
      </c>
      <c r="G82" t="s">
        <v>625</v>
      </c>
      <c r="H82" t="str">
        <f t="shared" si="9"/>
        <v>FranceLocation</v>
      </c>
      <c r="I82" t="s">
        <v>625</v>
      </c>
      <c r="J82" t="str">
        <f t="shared" si="10"/>
        <v>FranceLocation</v>
      </c>
      <c r="K82">
        <v>47.25</v>
      </c>
      <c r="L82">
        <v>5.9829999999999997</v>
      </c>
      <c r="M82" s="3">
        <v>2656</v>
      </c>
      <c r="N82" t="s">
        <v>12</v>
      </c>
      <c r="R82" t="s">
        <v>3266</v>
      </c>
      <c r="S82" s="10" t="s">
        <v>3269</v>
      </c>
      <c r="U82" t="s">
        <v>3078</v>
      </c>
      <c r="V82" t="s">
        <v>627</v>
      </c>
      <c r="W82" t="s">
        <v>3074</v>
      </c>
    </row>
    <row r="83" spans="1:84" x14ac:dyDescent="0.35">
      <c r="A83" t="s">
        <v>326</v>
      </c>
      <c r="B83" s="9">
        <v>44.840440000000001</v>
      </c>
      <c r="C83" s="9">
        <v>-0.58050000000000002</v>
      </c>
      <c r="D83" t="s">
        <v>2333</v>
      </c>
      <c r="E83" t="s">
        <v>2036</v>
      </c>
      <c r="F83" t="s">
        <v>1252</v>
      </c>
      <c r="G83" t="s">
        <v>625</v>
      </c>
      <c r="H83" t="str">
        <f t="shared" si="9"/>
        <v>FranceLocation</v>
      </c>
      <c r="I83" t="s">
        <v>625</v>
      </c>
      <c r="J83" t="str">
        <f t="shared" si="10"/>
        <v>FranceLocation</v>
      </c>
      <c r="K83">
        <v>44.828000000000003</v>
      </c>
      <c r="L83">
        <v>-0.71599999999999997</v>
      </c>
      <c r="M83" s="3">
        <v>10773</v>
      </c>
      <c r="N83" t="s">
        <v>12</v>
      </c>
      <c r="R83" t="s">
        <v>3267</v>
      </c>
      <c r="S83">
        <v>1</v>
      </c>
      <c r="U83" s="21" t="s">
        <v>627</v>
      </c>
      <c r="V83" s="21" t="s">
        <v>3111</v>
      </c>
      <c r="W83" s="21" t="s">
        <v>3111</v>
      </c>
    </row>
    <row r="84" spans="1:84" x14ac:dyDescent="0.35">
      <c r="A84" t="s">
        <v>339</v>
      </c>
      <c r="B84" s="9">
        <v>48.39029</v>
      </c>
      <c r="C84" s="9">
        <v>-4.4862799999999998</v>
      </c>
      <c r="D84" t="s">
        <v>2334</v>
      </c>
      <c r="E84" t="s">
        <v>2037</v>
      </c>
      <c r="F84" t="s">
        <v>1253</v>
      </c>
      <c r="G84" t="s">
        <v>625</v>
      </c>
      <c r="H84" t="str">
        <f t="shared" si="9"/>
        <v>FranceLocation</v>
      </c>
      <c r="I84" t="s">
        <v>625</v>
      </c>
      <c r="J84" t="str">
        <f t="shared" si="10"/>
        <v>FranceLocation</v>
      </c>
      <c r="K84">
        <v>48.448</v>
      </c>
      <c r="L84">
        <v>-4.4189999999999996</v>
      </c>
      <c r="M84" s="3">
        <v>8113</v>
      </c>
      <c r="N84" t="s">
        <v>12</v>
      </c>
      <c r="R84" t="s">
        <v>3268</v>
      </c>
      <c r="S84">
        <v>1.8</v>
      </c>
      <c r="U84" t="s">
        <v>3078</v>
      </c>
      <c r="V84" t="s">
        <v>481</v>
      </c>
      <c r="W84" t="s">
        <v>3037</v>
      </c>
    </row>
    <row r="85" spans="1:84" x14ac:dyDescent="0.35">
      <c r="A85" t="s">
        <v>339</v>
      </c>
      <c r="B85" s="9">
        <v>48.39029</v>
      </c>
      <c r="C85" s="9">
        <v>-4.4862799999999998</v>
      </c>
      <c r="D85" t="s">
        <v>2336</v>
      </c>
      <c r="E85" t="s">
        <v>2039</v>
      </c>
      <c r="F85" t="s">
        <v>1255</v>
      </c>
      <c r="G85" t="s">
        <v>625</v>
      </c>
      <c r="H85" t="str">
        <f t="shared" si="9"/>
        <v>FranceLocation</v>
      </c>
      <c r="I85" t="s">
        <v>625</v>
      </c>
      <c r="J85" t="str">
        <f t="shared" si="10"/>
        <v>FranceLocation</v>
      </c>
      <c r="K85">
        <v>48.53</v>
      </c>
      <c r="L85">
        <v>-4.1520000000000001</v>
      </c>
      <c r="M85" s="3">
        <v>29136</v>
      </c>
      <c r="N85" t="s">
        <v>12</v>
      </c>
      <c r="U85" t="s">
        <v>3078</v>
      </c>
      <c r="V85" t="s">
        <v>483</v>
      </c>
      <c r="W85" t="s">
        <v>3038</v>
      </c>
    </row>
    <row r="86" spans="1:84" x14ac:dyDescent="0.35">
      <c r="A86" t="s">
        <v>339</v>
      </c>
      <c r="B86" s="9">
        <v>48.39029</v>
      </c>
      <c r="C86" s="9">
        <v>-4.4862799999999998</v>
      </c>
      <c r="D86" t="s">
        <v>2335</v>
      </c>
      <c r="E86" t="s">
        <v>2038</v>
      </c>
      <c r="F86" t="s">
        <v>1254</v>
      </c>
      <c r="G86" t="s">
        <v>625</v>
      </c>
      <c r="H86" t="str">
        <f t="shared" si="9"/>
        <v>FranceLocation</v>
      </c>
      <c r="I86" t="s">
        <v>625</v>
      </c>
      <c r="J86" t="str">
        <f t="shared" si="10"/>
        <v>FranceLocation</v>
      </c>
      <c r="K86">
        <v>48.281999999999996</v>
      </c>
      <c r="L86">
        <v>-4.4450000000000003</v>
      </c>
      <c r="M86" s="3">
        <v>12421</v>
      </c>
      <c r="N86" t="s">
        <v>12</v>
      </c>
      <c r="U86" t="s">
        <v>3078</v>
      </c>
      <c r="V86" t="s">
        <v>485</v>
      </c>
      <c r="W86" t="s">
        <v>3039</v>
      </c>
    </row>
    <row r="87" spans="1:84" x14ac:dyDescent="0.35">
      <c r="A87" t="s">
        <v>351</v>
      </c>
      <c r="B87" s="9">
        <v>49.185850000000002</v>
      </c>
      <c r="C87" s="9">
        <v>-0.35911999999999999</v>
      </c>
      <c r="D87" t="s">
        <v>2337</v>
      </c>
      <c r="E87" t="s">
        <v>2040</v>
      </c>
      <c r="F87" t="s">
        <v>1256</v>
      </c>
      <c r="G87" t="s">
        <v>625</v>
      </c>
      <c r="H87" t="str">
        <f t="shared" si="9"/>
        <v>FranceLocation</v>
      </c>
      <c r="I87" t="s">
        <v>625</v>
      </c>
      <c r="J87" t="str">
        <f t="shared" si="10"/>
        <v>FranceLocation</v>
      </c>
      <c r="K87">
        <v>49.173000000000002</v>
      </c>
      <c r="L87">
        <v>-0.45</v>
      </c>
      <c r="M87" s="3">
        <v>6758</v>
      </c>
      <c r="N87" t="s">
        <v>12</v>
      </c>
      <c r="U87" t="s">
        <v>3078</v>
      </c>
      <c r="V87" t="s">
        <v>487</v>
      </c>
      <c r="W87" t="s">
        <v>3040</v>
      </c>
    </row>
    <row r="88" spans="1:84" x14ac:dyDescent="0.35">
      <c r="A88" t="s">
        <v>331</v>
      </c>
      <c r="B88" s="9">
        <v>49.038939999999997</v>
      </c>
      <c r="C88" s="9">
        <v>2.0780500000000002</v>
      </c>
      <c r="D88" t="s">
        <v>2338</v>
      </c>
      <c r="E88" t="s">
        <v>2041</v>
      </c>
      <c r="F88" t="s">
        <v>1257</v>
      </c>
      <c r="G88" t="s">
        <v>625</v>
      </c>
      <c r="H88" t="str">
        <f t="shared" si="9"/>
        <v>FranceLocation</v>
      </c>
      <c r="I88" t="s">
        <v>625</v>
      </c>
      <c r="J88" t="str">
        <f t="shared" si="10"/>
        <v>FranceLocation</v>
      </c>
      <c r="K88">
        <v>49.097000000000001</v>
      </c>
      <c r="L88">
        <v>2.0409999999999999</v>
      </c>
      <c r="M88" s="3">
        <v>6997</v>
      </c>
      <c r="N88" t="s">
        <v>12</v>
      </c>
      <c r="U88" t="s">
        <v>3078</v>
      </c>
      <c r="V88" t="s">
        <v>611</v>
      </c>
      <c r="W88" t="s">
        <v>3055</v>
      </c>
    </row>
    <row r="89" spans="1:84" x14ac:dyDescent="0.35">
      <c r="A89" t="s">
        <v>344</v>
      </c>
      <c r="B89" s="9">
        <v>45.779690000000002</v>
      </c>
      <c r="C89" s="9">
        <v>3.0868199999999999</v>
      </c>
      <c r="D89" t="s">
        <v>2339</v>
      </c>
      <c r="E89" t="s">
        <v>2042</v>
      </c>
      <c r="F89" t="s">
        <v>1258</v>
      </c>
      <c r="G89" t="s">
        <v>625</v>
      </c>
      <c r="H89" t="str">
        <f t="shared" si="9"/>
        <v>FranceLocation</v>
      </c>
      <c r="I89" t="s">
        <v>625</v>
      </c>
      <c r="J89" t="str">
        <f t="shared" si="10"/>
        <v>FranceLocation</v>
      </c>
      <c r="K89">
        <v>45.786999999999999</v>
      </c>
      <c r="L89">
        <v>3.169</v>
      </c>
      <c r="M89" s="3">
        <v>6424</v>
      </c>
      <c r="N89" t="s">
        <v>12</v>
      </c>
      <c r="U89" t="s">
        <v>3078</v>
      </c>
      <c r="V89" t="s">
        <v>489</v>
      </c>
      <c r="W89" t="s">
        <v>3054</v>
      </c>
    </row>
    <row r="90" spans="1:84" x14ac:dyDescent="0.35">
      <c r="A90" t="s">
        <v>336</v>
      </c>
      <c r="B90" s="9">
        <v>47.316670000000002</v>
      </c>
      <c r="C90" s="9">
        <v>5.0166700000000004</v>
      </c>
      <c r="D90" t="s">
        <v>2340</v>
      </c>
      <c r="E90" t="s">
        <v>2043</v>
      </c>
      <c r="F90" t="s">
        <v>1259</v>
      </c>
      <c r="G90" t="s">
        <v>625</v>
      </c>
      <c r="H90" t="str">
        <f t="shared" si="9"/>
        <v>FranceLocation</v>
      </c>
      <c r="I90" t="s">
        <v>625</v>
      </c>
      <c r="J90" t="str">
        <f t="shared" si="10"/>
        <v>FranceLocation</v>
      </c>
      <c r="K90">
        <v>47.268999999999998</v>
      </c>
      <c r="L90">
        <v>5.09</v>
      </c>
      <c r="M90" s="3">
        <v>7660</v>
      </c>
      <c r="N90" t="s">
        <v>12</v>
      </c>
      <c r="U90" t="s">
        <v>3078</v>
      </c>
      <c r="V90" t="s">
        <v>491</v>
      </c>
      <c r="W90" t="s">
        <v>3041</v>
      </c>
    </row>
    <row r="91" spans="1:84" x14ac:dyDescent="0.35">
      <c r="A91" t="s">
        <v>267</v>
      </c>
      <c r="B91" s="9">
        <v>47.995899999999999</v>
      </c>
      <c r="C91" s="9">
        <v>7.85222</v>
      </c>
      <c r="D91" t="s">
        <v>2341</v>
      </c>
      <c r="E91" t="s">
        <v>2044</v>
      </c>
      <c r="F91" t="s">
        <v>1260</v>
      </c>
      <c r="G91" t="s">
        <v>625</v>
      </c>
      <c r="H91" t="str">
        <f t="shared" si="9"/>
        <v>FranceLocation</v>
      </c>
      <c r="I91" t="s">
        <v>625</v>
      </c>
      <c r="J91" t="str">
        <f t="shared" si="10"/>
        <v>FranceLocation</v>
      </c>
      <c r="K91">
        <v>47.917000000000002</v>
      </c>
      <c r="L91">
        <v>7.4</v>
      </c>
      <c r="M91" s="3">
        <v>34799</v>
      </c>
      <c r="N91" t="s">
        <v>12</v>
      </c>
      <c r="U91" t="s">
        <v>3078</v>
      </c>
      <c r="V91" t="s">
        <v>493</v>
      </c>
      <c r="W91" t="s">
        <v>3042</v>
      </c>
    </row>
    <row r="92" spans="1:84" x14ac:dyDescent="0.35">
      <c r="A92" t="s">
        <v>335</v>
      </c>
      <c r="B92" s="9">
        <v>45.178690000000003</v>
      </c>
      <c r="C92" s="9">
        <v>5.7147899999999998</v>
      </c>
      <c r="D92" t="s">
        <v>2342</v>
      </c>
      <c r="E92" t="s">
        <v>2045</v>
      </c>
      <c r="F92" t="s">
        <v>1261</v>
      </c>
      <c r="G92" t="s">
        <v>625</v>
      </c>
      <c r="H92" t="str">
        <f t="shared" si="9"/>
        <v>FranceLocation</v>
      </c>
      <c r="I92" t="s">
        <v>625</v>
      </c>
      <c r="J92" t="str">
        <f t="shared" si="10"/>
        <v>FranceLocation</v>
      </c>
      <c r="K92">
        <v>45.363</v>
      </c>
      <c r="L92">
        <v>5.3289999999999997</v>
      </c>
      <c r="M92" s="3">
        <v>36488</v>
      </c>
      <c r="N92" t="s">
        <v>12</v>
      </c>
    </row>
    <row r="93" spans="1:84" x14ac:dyDescent="0.35">
      <c r="A93" t="s">
        <v>330</v>
      </c>
      <c r="B93" s="9">
        <v>49.4938</v>
      </c>
      <c r="C93" s="9">
        <v>0.10767</v>
      </c>
      <c r="D93" t="s">
        <v>2343</v>
      </c>
      <c r="E93" t="s">
        <v>2046</v>
      </c>
      <c r="F93" t="s">
        <v>1262</v>
      </c>
      <c r="G93" t="s">
        <v>625</v>
      </c>
      <c r="H93" t="str">
        <f t="shared" si="9"/>
        <v>FranceLocation</v>
      </c>
      <c r="I93" t="s">
        <v>625</v>
      </c>
      <c r="J93" t="str">
        <f t="shared" si="10"/>
        <v>FranceLocation</v>
      </c>
      <c r="K93">
        <v>49.533999999999999</v>
      </c>
      <c r="L93">
        <v>8.7999999999999995E-2</v>
      </c>
      <c r="M93" s="3">
        <v>4690</v>
      </c>
      <c r="N93" t="s">
        <v>12</v>
      </c>
    </row>
    <row r="94" spans="1:84" x14ac:dyDescent="0.35">
      <c r="A94" t="s">
        <v>330</v>
      </c>
      <c r="B94" s="9">
        <v>49.4938</v>
      </c>
      <c r="C94" s="9">
        <v>0.10767</v>
      </c>
      <c r="D94" t="s">
        <v>2344</v>
      </c>
      <c r="E94" t="s">
        <v>2047</v>
      </c>
      <c r="F94" t="s">
        <v>1263</v>
      </c>
      <c r="G94" t="s">
        <v>625</v>
      </c>
      <c r="H94" t="str">
        <f t="shared" si="9"/>
        <v>FranceLocation</v>
      </c>
      <c r="I94" t="s">
        <v>625</v>
      </c>
      <c r="J94" t="str">
        <f t="shared" si="10"/>
        <v>FranceLocation</v>
      </c>
      <c r="K94">
        <v>49.365000000000002</v>
      </c>
      <c r="L94">
        <v>0.154</v>
      </c>
      <c r="M94" s="3">
        <v>14708</v>
      </c>
      <c r="N94" t="s">
        <v>12</v>
      </c>
    </row>
    <row r="95" spans="1:84" x14ac:dyDescent="0.35">
      <c r="A95" t="s">
        <v>340</v>
      </c>
      <c r="B95" s="9">
        <v>48.000390000000003</v>
      </c>
      <c r="C95" s="9">
        <v>0.20471</v>
      </c>
      <c r="D95" t="s">
        <v>2345</v>
      </c>
      <c r="E95" t="s">
        <v>2048</v>
      </c>
      <c r="F95" t="s">
        <v>1264</v>
      </c>
      <c r="G95" t="s">
        <v>625</v>
      </c>
      <c r="H95" t="str">
        <f t="shared" si="9"/>
        <v>FranceLocation</v>
      </c>
      <c r="I95" t="s">
        <v>625</v>
      </c>
      <c r="J95" t="str">
        <f t="shared" si="10"/>
        <v>FranceLocation</v>
      </c>
      <c r="K95">
        <v>47.948999999999998</v>
      </c>
      <c r="L95">
        <v>0.20200000000000001</v>
      </c>
      <c r="M95" s="3">
        <v>5717</v>
      </c>
      <c r="N95" t="s">
        <v>12</v>
      </c>
    </row>
    <row r="96" spans="1:84" x14ac:dyDescent="0.35">
      <c r="A96" t="s">
        <v>327</v>
      </c>
      <c r="B96" s="9">
        <v>50.63297</v>
      </c>
      <c r="C96" s="9">
        <v>3.0585800000000001</v>
      </c>
      <c r="D96" t="s">
        <v>2346</v>
      </c>
      <c r="E96" t="s">
        <v>2049</v>
      </c>
      <c r="F96" t="s">
        <v>1265</v>
      </c>
      <c r="G96" t="s">
        <v>625</v>
      </c>
      <c r="H96" t="str">
        <f t="shared" si="9"/>
        <v>FranceLocation</v>
      </c>
      <c r="I96" t="s">
        <v>625</v>
      </c>
      <c r="J96" t="str">
        <f t="shared" si="10"/>
        <v>FranceLocation</v>
      </c>
      <c r="K96">
        <v>50.561999999999998</v>
      </c>
      <c r="L96">
        <v>3.089</v>
      </c>
      <c r="M96" s="3">
        <v>8178</v>
      </c>
      <c r="N96" t="s">
        <v>12</v>
      </c>
    </row>
    <row r="97" spans="1:14" x14ac:dyDescent="0.35">
      <c r="A97" t="s">
        <v>343</v>
      </c>
      <c r="B97" s="9">
        <v>45.831530000000001</v>
      </c>
      <c r="C97" s="9">
        <v>1.2578100000000001</v>
      </c>
      <c r="D97" t="s">
        <v>2347</v>
      </c>
      <c r="E97" t="s">
        <v>2050</v>
      </c>
      <c r="F97" t="s">
        <v>1266</v>
      </c>
      <c r="G97" t="s">
        <v>625</v>
      </c>
      <c r="H97" t="str">
        <f t="shared" si="9"/>
        <v>FranceLocation</v>
      </c>
      <c r="I97" t="s">
        <v>625</v>
      </c>
      <c r="J97" t="str">
        <f t="shared" si="10"/>
        <v>FranceLocation</v>
      </c>
      <c r="K97">
        <v>45.863</v>
      </c>
      <c r="L97">
        <v>1.179</v>
      </c>
      <c r="M97" s="3">
        <v>7036</v>
      </c>
      <c r="N97" t="s">
        <v>12</v>
      </c>
    </row>
    <row r="98" spans="1:14" x14ac:dyDescent="0.35">
      <c r="A98" t="s">
        <v>320</v>
      </c>
      <c r="B98" s="9">
        <v>45.748460000000001</v>
      </c>
      <c r="C98" s="9">
        <v>4.8467099999999999</v>
      </c>
      <c r="D98" t="s">
        <v>2348</v>
      </c>
      <c r="E98" t="s">
        <v>2051</v>
      </c>
      <c r="F98" t="s">
        <v>1267</v>
      </c>
      <c r="G98" t="s">
        <v>625</v>
      </c>
      <c r="H98" t="str">
        <f t="shared" si="9"/>
        <v>FranceLocation</v>
      </c>
      <c r="I98" t="s">
        <v>625</v>
      </c>
      <c r="J98" t="str">
        <f t="shared" si="10"/>
        <v>FranceLocation</v>
      </c>
      <c r="K98">
        <v>45.726999999999997</v>
      </c>
      <c r="L98">
        <v>4.944</v>
      </c>
      <c r="M98" s="3">
        <v>7918</v>
      </c>
      <c r="N98" t="s">
        <v>12</v>
      </c>
    </row>
    <row r="99" spans="1:14" x14ac:dyDescent="0.35">
      <c r="A99" t="s">
        <v>320</v>
      </c>
      <c r="B99" s="9">
        <v>45.748460000000001</v>
      </c>
      <c r="C99" s="9">
        <v>4.8467099999999999</v>
      </c>
      <c r="D99" t="s">
        <v>2349</v>
      </c>
      <c r="E99" t="s">
        <v>2052</v>
      </c>
      <c r="F99" t="s">
        <v>1268</v>
      </c>
      <c r="G99" t="s">
        <v>625</v>
      </c>
      <c r="H99" t="str">
        <f t="shared" si="9"/>
        <v>FranceLocation</v>
      </c>
      <c r="I99" t="s">
        <v>625</v>
      </c>
      <c r="J99" t="str">
        <f t="shared" si="10"/>
        <v>FranceLocation</v>
      </c>
      <c r="K99">
        <v>45.725999999999999</v>
      </c>
      <c r="L99">
        <v>5.0910000000000002</v>
      </c>
      <c r="M99" s="3">
        <v>19122</v>
      </c>
      <c r="N99" t="s">
        <v>12</v>
      </c>
    </row>
    <row r="100" spans="1:14" x14ac:dyDescent="0.35">
      <c r="A100" t="s">
        <v>319</v>
      </c>
      <c r="B100" s="9">
        <v>43.296950000000002</v>
      </c>
      <c r="C100" s="9">
        <v>5.3810700000000002</v>
      </c>
      <c r="D100" t="s">
        <v>2350</v>
      </c>
      <c r="E100" t="s">
        <v>2053</v>
      </c>
      <c r="F100" t="s">
        <v>1269</v>
      </c>
      <c r="G100" t="s">
        <v>625</v>
      </c>
      <c r="H100" t="str">
        <f t="shared" si="9"/>
        <v>FranceLocation</v>
      </c>
      <c r="I100" t="s">
        <v>625</v>
      </c>
      <c r="J100" t="str">
        <f t="shared" si="10"/>
        <v>FranceLocation</v>
      </c>
      <c r="K100">
        <v>43.436</v>
      </c>
      <c r="L100">
        <v>5.2140000000000004</v>
      </c>
      <c r="M100" s="3">
        <v>20529</v>
      </c>
      <c r="N100" t="s">
        <v>12</v>
      </c>
    </row>
    <row r="101" spans="1:14" x14ac:dyDescent="0.35">
      <c r="A101" t="s">
        <v>347</v>
      </c>
      <c r="B101" s="9">
        <v>49.119109999999999</v>
      </c>
      <c r="C101" s="9">
        <v>6.1726900000000002</v>
      </c>
      <c r="D101" t="s">
        <v>2351</v>
      </c>
      <c r="E101" t="s">
        <v>2054</v>
      </c>
      <c r="F101" t="s">
        <v>1270</v>
      </c>
      <c r="G101" t="s">
        <v>625</v>
      </c>
      <c r="H101" t="str">
        <f t="shared" si="9"/>
        <v>FranceLocation</v>
      </c>
      <c r="I101" t="s">
        <v>625</v>
      </c>
      <c r="J101" t="str">
        <f t="shared" si="10"/>
        <v>FranceLocation</v>
      </c>
      <c r="K101">
        <v>48.981999999999999</v>
      </c>
      <c r="L101">
        <v>6.2510000000000003</v>
      </c>
      <c r="M101" s="3">
        <v>16279</v>
      </c>
      <c r="N101" t="s">
        <v>12</v>
      </c>
    </row>
    <row r="102" spans="1:14" x14ac:dyDescent="0.35">
      <c r="A102" t="s">
        <v>325</v>
      </c>
      <c r="B102" s="9">
        <v>43.61092</v>
      </c>
      <c r="C102" s="9">
        <v>3.87723</v>
      </c>
      <c r="D102" t="s">
        <v>2352</v>
      </c>
      <c r="E102" t="s">
        <v>2055</v>
      </c>
      <c r="F102" t="s">
        <v>1271</v>
      </c>
      <c r="G102" t="s">
        <v>625</v>
      </c>
      <c r="H102" t="str">
        <f t="shared" si="9"/>
        <v>FranceLocation</v>
      </c>
      <c r="I102" t="s">
        <v>625</v>
      </c>
      <c r="J102" t="str">
        <f t="shared" si="10"/>
        <v>FranceLocation</v>
      </c>
      <c r="K102">
        <v>43.576000000000001</v>
      </c>
      <c r="L102">
        <v>3.9630000000000001</v>
      </c>
      <c r="M102" s="3">
        <v>7923</v>
      </c>
      <c r="N102" t="s">
        <v>12</v>
      </c>
    </row>
    <row r="103" spans="1:14" x14ac:dyDescent="0.35">
      <c r="A103" t="s">
        <v>349</v>
      </c>
      <c r="B103" s="9">
        <v>47.752049999999997</v>
      </c>
      <c r="C103" s="9">
        <v>7.3286600000000002</v>
      </c>
      <c r="D103" t="s">
        <v>2353</v>
      </c>
      <c r="E103" t="s">
        <v>2056</v>
      </c>
      <c r="F103" t="s">
        <v>1272</v>
      </c>
      <c r="G103" t="s">
        <v>625</v>
      </c>
      <c r="H103" t="str">
        <f t="shared" si="9"/>
        <v>FranceLocation</v>
      </c>
      <c r="I103" t="s">
        <v>625</v>
      </c>
      <c r="J103" t="str">
        <f t="shared" si="10"/>
        <v>FranceLocation</v>
      </c>
      <c r="K103">
        <v>47.59</v>
      </c>
      <c r="L103">
        <v>7.53</v>
      </c>
      <c r="M103" s="3">
        <v>23493</v>
      </c>
      <c r="N103" t="s">
        <v>12</v>
      </c>
    </row>
    <row r="104" spans="1:14" x14ac:dyDescent="0.35">
      <c r="A104" t="s">
        <v>352</v>
      </c>
      <c r="B104" s="9">
        <v>48.68439</v>
      </c>
      <c r="C104" s="9">
        <v>6.1849600000000002</v>
      </c>
      <c r="D104" t="s">
        <v>2354</v>
      </c>
      <c r="E104" t="s">
        <v>2057</v>
      </c>
      <c r="F104" t="s">
        <v>1273</v>
      </c>
      <c r="G104" t="s">
        <v>625</v>
      </c>
      <c r="H104" t="str">
        <f t="shared" si="9"/>
        <v>FranceLocation</v>
      </c>
      <c r="I104" t="s">
        <v>625</v>
      </c>
      <c r="J104" t="str">
        <f t="shared" si="10"/>
        <v>FranceLocation</v>
      </c>
      <c r="K104">
        <v>48.692</v>
      </c>
      <c r="L104">
        <v>6.23</v>
      </c>
      <c r="M104" s="3">
        <v>3412</v>
      </c>
      <c r="N104" t="s">
        <v>12</v>
      </c>
    </row>
    <row r="105" spans="1:14" x14ac:dyDescent="0.35">
      <c r="A105" t="s">
        <v>352</v>
      </c>
      <c r="B105" s="9">
        <v>48.68439</v>
      </c>
      <c r="C105" s="9">
        <v>6.1849600000000002</v>
      </c>
      <c r="D105" t="s">
        <v>2356</v>
      </c>
      <c r="E105" t="s">
        <v>2059</v>
      </c>
      <c r="F105" t="s">
        <v>1275</v>
      </c>
      <c r="G105" t="s">
        <v>625</v>
      </c>
      <c r="H105" t="str">
        <f t="shared" si="9"/>
        <v>FranceLocation</v>
      </c>
      <c r="I105" t="s">
        <v>625</v>
      </c>
      <c r="J105" t="str">
        <f t="shared" si="10"/>
        <v>FranceLocation</v>
      </c>
      <c r="K105">
        <v>48.582999999999998</v>
      </c>
      <c r="L105">
        <v>5.9550000000000001</v>
      </c>
      <c r="M105" s="3">
        <v>20314</v>
      </c>
      <c r="N105" t="s">
        <v>12</v>
      </c>
    </row>
    <row r="106" spans="1:14" x14ac:dyDescent="0.35">
      <c r="A106" t="s">
        <v>352</v>
      </c>
      <c r="B106" s="9">
        <v>48.68439</v>
      </c>
      <c r="C106" s="9">
        <v>6.1849600000000002</v>
      </c>
      <c r="D106" t="s">
        <v>2355</v>
      </c>
      <c r="E106" t="s">
        <v>2058</v>
      </c>
      <c r="F106" t="s">
        <v>1274</v>
      </c>
      <c r="G106" t="s">
        <v>625</v>
      </c>
      <c r="H106" t="str">
        <f t="shared" si="9"/>
        <v>FranceLocation</v>
      </c>
      <c r="I106" t="s">
        <v>625</v>
      </c>
      <c r="J106" t="str">
        <f t="shared" si="10"/>
        <v>FranceLocation</v>
      </c>
      <c r="K106">
        <v>48.783000000000001</v>
      </c>
      <c r="L106">
        <v>5.9829999999999997</v>
      </c>
      <c r="M106" s="3">
        <v>18428</v>
      </c>
      <c r="N106" t="s">
        <v>12</v>
      </c>
    </row>
    <row r="107" spans="1:14" x14ac:dyDescent="0.35">
      <c r="A107" t="s">
        <v>323</v>
      </c>
      <c r="B107" s="9">
        <v>47.21725</v>
      </c>
      <c r="C107" s="9">
        <v>-1.5533600000000001</v>
      </c>
      <c r="D107" t="s">
        <v>2357</v>
      </c>
      <c r="E107" t="s">
        <v>2060</v>
      </c>
      <c r="F107" t="s">
        <v>1276</v>
      </c>
      <c r="G107" t="s">
        <v>625</v>
      </c>
      <c r="H107" t="str">
        <f t="shared" si="9"/>
        <v>FranceLocation</v>
      </c>
      <c r="I107" t="s">
        <v>625</v>
      </c>
      <c r="J107" t="str">
        <f t="shared" si="10"/>
        <v>FranceLocation</v>
      </c>
      <c r="K107">
        <v>47.152999999999999</v>
      </c>
      <c r="L107">
        <v>-1.611</v>
      </c>
      <c r="M107" s="3">
        <v>8367</v>
      </c>
      <c r="N107" t="s">
        <v>12</v>
      </c>
    </row>
    <row r="108" spans="1:14" x14ac:dyDescent="0.35">
      <c r="A108" t="s">
        <v>322</v>
      </c>
      <c r="B108" s="9">
        <v>43.703130000000002</v>
      </c>
      <c r="C108" s="9">
        <v>7.2660799999999997</v>
      </c>
      <c r="D108" t="s">
        <v>2358</v>
      </c>
      <c r="E108" t="s">
        <v>2061</v>
      </c>
      <c r="F108" t="s">
        <v>1277</v>
      </c>
      <c r="G108" t="s">
        <v>625</v>
      </c>
      <c r="H108" t="str">
        <f t="shared" si="9"/>
        <v>FranceLocation</v>
      </c>
      <c r="I108" t="s">
        <v>625</v>
      </c>
      <c r="J108" t="str">
        <f t="shared" si="10"/>
        <v>FranceLocation</v>
      </c>
      <c r="K108">
        <v>43.658000000000001</v>
      </c>
      <c r="L108">
        <v>7.2160000000000002</v>
      </c>
      <c r="M108" s="3">
        <v>6434</v>
      </c>
      <c r="N108" t="s">
        <v>12</v>
      </c>
    </row>
    <row r="109" spans="1:14" x14ac:dyDescent="0.35">
      <c r="A109" t="s">
        <v>337</v>
      </c>
      <c r="B109" s="9">
        <v>43.833779999999997</v>
      </c>
      <c r="C109" s="9">
        <v>4.3596199999999996</v>
      </c>
      <c r="D109" t="s">
        <v>2360</v>
      </c>
      <c r="E109" t="s">
        <v>2063</v>
      </c>
      <c r="F109" t="s">
        <v>1279</v>
      </c>
      <c r="G109" t="s">
        <v>625</v>
      </c>
      <c r="H109" t="str">
        <f t="shared" si="9"/>
        <v>FranceLocation</v>
      </c>
      <c r="I109" t="s">
        <v>625</v>
      </c>
      <c r="J109" t="str">
        <f t="shared" si="10"/>
        <v>FranceLocation</v>
      </c>
      <c r="K109">
        <v>43.756999999999998</v>
      </c>
      <c r="L109">
        <v>4.4160000000000004</v>
      </c>
      <c r="M109" s="3">
        <v>9662</v>
      </c>
      <c r="N109" t="s">
        <v>12</v>
      </c>
    </row>
    <row r="110" spans="1:14" x14ac:dyDescent="0.35">
      <c r="A110" t="s">
        <v>337</v>
      </c>
      <c r="B110" s="9">
        <v>43.833779999999997</v>
      </c>
      <c r="C110" s="9">
        <v>4.3596199999999996</v>
      </c>
      <c r="D110" t="s">
        <v>2359</v>
      </c>
      <c r="E110" t="s">
        <v>2062</v>
      </c>
      <c r="F110" t="s">
        <v>1278</v>
      </c>
      <c r="G110" t="s">
        <v>625</v>
      </c>
      <c r="H110" t="str">
        <f t="shared" si="9"/>
        <v>FranceLocation</v>
      </c>
      <c r="I110" t="s">
        <v>625</v>
      </c>
      <c r="J110" t="str">
        <f t="shared" si="10"/>
        <v>FranceLocation</v>
      </c>
      <c r="K110">
        <v>43.866999999999997</v>
      </c>
      <c r="L110">
        <v>4.4000000000000004</v>
      </c>
      <c r="M110" s="3">
        <v>4912</v>
      </c>
      <c r="N110" t="s">
        <v>12</v>
      </c>
    </row>
    <row r="111" spans="1:14" x14ac:dyDescent="0.35">
      <c r="A111" t="s">
        <v>346</v>
      </c>
      <c r="B111" s="9">
        <v>47.902889999999999</v>
      </c>
      <c r="C111" s="9">
        <v>1.9038900000000001</v>
      </c>
      <c r="D111" t="s">
        <v>2361</v>
      </c>
      <c r="E111" t="s">
        <v>2064</v>
      </c>
      <c r="F111" t="s">
        <v>1280</v>
      </c>
      <c r="G111" t="s">
        <v>625</v>
      </c>
      <c r="H111" t="str">
        <f t="shared" si="9"/>
        <v>FranceLocation</v>
      </c>
      <c r="I111" t="s">
        <v>625</v>
      </c>
      <c r="J111" t="str">
        <f t="shared" si="10"/>
        <v>FranceLocation</v>
      </c>
      <c r="K111">
        <v>47.988</v>
      </c>
      <c r="L111">
        <v>1.7609999999999999</v>
      </c>
      <c r="M111" s="3">
        <v>14241</v>
      </c>
      <c r="N111" t="s">
        <v>12</v>
      </c>
    </row>
    <row r="112" spans="1:14" x14ac:dyDescent="0.35">
      <c r="A112" t="s">
        <v>318</v>
      </c>
      <c r="B112" s="9">
        <v>48.853409999999997</v>
      </c>
      <c r="C112" s="9">
        <v>2.3488000000000002</v>
      </c>
      <c r="D112" t="s">
        <v>2366</v>
      </c>
      <c r="E112" t="s">
        <v>2069</v>
      </c>
      <c r="F112" t="s">
        <v>1285</v>
      </c>
      <c r="G112" t="s">
        <v>625</v>
      </c>
      <c r="H112" t="str">
        <f t="shared" si="9"/>
        <v>FranceLocation</v>
      </c>
      <c r="I112" t="s">
        <v>625</v>
      </c>
      <c r="J112" t="str">
        <f t="shared" si="10"/>
        <v>FranceLocation</v>
      </c>
      <c r="K112">
        <v>49.012999999999998</v>
      </c>
      <c r="L112">
        <v>2.5499999999999998</v>
      </c>
      <c r="M112" s="3">
        <v>23041</v>
      </c>
      <c r="N112" t="s">
        <v>12</v>
      </c>
    </row>
    <row r="113" spans="1:14" x14ac:dyDescent="0.35">
      <c r="A113" t="s">
        <v>318</v>
      </c>
      <c r="B113" s="9">
        <v>48.853409999999997</v>
      </c>
      <c r="C113" s="9">
        <v>2.3488000000000002</v>
      </c>
      <c r="D113" t="s">
        <v>2364</v>
      </c>
      <c r="E113" t="s">
        <v>2067</v>
      </c>
      <c r="F113" t="s">
        <v>1283</v>
      </c>
      <c r="G113" t="s">
        <v>625</v>
      </c>
      <c r="H113" t="str">
        <f t="shared" si="9"/>
        <v>FranceLocation</v>
      </c>
      <c r="I113" t="s">
        <v>625</v>
      </c>
      <c r="J113" t="str">
        <f t="shared" si="10"/>
        <v>FranceLocation</v>
      </c>
      <c r="K113">
        <v>48.969000000000001</v>
      </c>
      <c r="L113">
        <v>2.4409999999999998</v>
      </c>
      <c r="M113" s="3">
        <v>14512</v>
      </c>
      <c r="N113" t="s">
        <v>12</v>
      </c>
    </row>
    <row r="114" spans="1:14" x14ac:dyDescent="0.35">
      <c r="A114" t="s">
        <v>318</v>
      </c>
      <c r="B114" s="9">
        <v>48.853409999999997</v>
      </c>
      <c r="C114" s="9">
        <v>2.3488000000000002</v>
      </c>
      <c r="D114" t="s">
        <v>2363</v>
      </c>
      <c r="E114" t="s">
        <v>2066</v>
      </c>
      <c r="F114" t="s">
        <v>1282</v>
      </c>
      <c r="G114" t="s">
        <v>625</v>
      </c>
      <c r="H114" t="str">
        <f t="shared" si="9"/>
        <v>FranceLocation</v>
      </c>
      <c r="I114" t="s">
        <v>625</v>
      </c>
      <c r="J114" t="str">
        <f t="shared" si="10"/>
        <v>FranceLocation</v>
      </c>
      <c r="K114">
        <v>48.725000000000001</v>
      </c>
      <c r="L114">
        <v>2.359</v>
      </c>
      <c r="M114" s="3">
        <v>14298</v>
      </c>
      <c r="N114" t="s">
        <v>12</v>
      </c>
    </row>
    <row r="115" spans="1:14" x14ac:dyDescent="0.35">
      <c r="A115" t="s">
        <v>318</v>
      </c>
      <c r="B115" s="9">
        <v>48.853409999999997</v>
      </c>
      <c r="C115" s="9">
        <v>2.3488000000000002</v>
      </c>
      <c r="D115" t="s">
        <v>2365</v>
      </c>
      <c r="E115" t="s">
        <v>2068</v>
      </c>
      <c r="F115" t="s">
        <v>1284</v>
      </c>
      <c r="G115" t="s">
        <v>625</v>
      </c>
      <c r="H115" t="str">
        <f t="shared" si="9"/>
        <v>FranceLocation</v>
      </c>
      <c r="I115" t="s">
        <v>625</v>
      </c>
      <c r="J115" t="str">
        <f t="shared" si="10"/>
        <v>FranceLocation</v>
      </c>
      <c r="K115">
        <v>48.752000000000002</v>
      </c>
      <c r="L115">
        <v>2.1059999999999999</v>
      </c>
      <c r="M115" s="3">
        <v>21056</v>
      </c>
      <c r="N115" t="s">
        <v>12</v>
      </c>
    </row>
    <row r="116" spans="1:14" x14ac:dyDescent="0.35">
      <c r="A116" t="s">
        <v>318</v>
      </c>
      <c r="B116" s="9">
        <v>48.853409999999997</v>
      </c>
      <c r="C116" s="9">
        <v>2.3488000000000002</v>
      </c>
      <c r="D116" t="s">
        <v>2362</v>
      </c>
      <c r="E116" t="s">
        <v>2065</v>
      </c>
      <c r="F116" t="s">
        <v>1281</v>
      </c>
      <c r="G116" t="s">
        <v>625</v>
      </c>
      <c r="H116" t="str">
        <f t="shared" si="9"/>
        <v>FranceLocation</v>
      </c>
      <c r="I116" t="s">
        <v>625</v>
      </c>
      <c r="J116" t="str">
        <f t="shared" si="10"/>
        <v>FranceLocation</v>
      </c>
      <c r="K116">
        <v>48.774000000000001</v>
      </c>
      <c r="L116">
        <v>2.202</v>
      </c>
      <c r="M116" s="3">
        <v>13910</v>
      </c>
      <c r="N116" t="s">
        <v>12</v>
      </c>
    </row>
    <row r="117" spans="1:14" x14ac:dyDescent="0.35">
      <c r="A117" t="s">
        <v>350</v>
      </c>
      <c r="B117" s="9">
        <v>42.69764</v>
      </c>
      <c r="C117" s="9">
        <v>2.89541</v>
      </c>
      <c r="D117" t="s">
        <v>2367</v>
      </c>
      <c r="E117" t="s">
        <v>2070</v>
      </c>
      <c r="F117" t="s">
        <v>1286</v>
      </c>
      <c r="G117" t="s">
        <v>625</v>
      </c>
      <c r="H117" t="str">
        <f t="shared" si="9"/>
        <v>FranceLocation</v>
      </c>
      <c r="I117" t="s">
        <v>625</v>
      </c>
      <c r="J117" t="str">
        <f t="shared" si="10"/>
        <v>FranceLocation</v>
      </c>
      <c r="K117">
        <v>42.74</v>
      </c>
      <c r="L117">
        <v>2.871</v>
      </c>
      <c r="M117" s="3">
        <v>5114</v>
      </c>
      <c r="N117" t="s">
        <v>12</v>
      </c>
    </row>
    <row r="118" spans="1:14" x14ac:dyDescent="0.35">
      <c r="A118" t="s">
        <v>329</v>
      </c>
      <c r="B118" s="9">
        <v>49.265259999999998</v>
      </c>
      <c r="C118" s="9">
        <v>4.0285299999999999</v>
      </c>
      <c r="D118" t="s">
        <v>2368</v>
      </c>
      <c r="E118" t="s">
        <v>2071</v>
      </c>
      <c r="F118" t="s">
        <v>1287</v>
      </c>
      <c r="G118" t="s">
        <v>625</v>
      </c>
      <c r="H118" t="str">
        <f t="shared" si="9"/>
        <v>FranceLocation</v>
      </c>
      <c r="I118" t="s">
        <v>625</v>
      </c>
      <c r="J118" t="str">
        <f t="shared" si="10"/>
        <v>FranceLocation</v>
      </c>
      <c r="K118">
        <v>49.216999999999999</v>
      </c>
      <c r="L118">
        <v>4.1500000000000004</v>
      </c>
      <c r="M118" s="3">
        <v>10322</v>
      </c>
      <c r="N118" t="s">
        <v>12</v>
      </c>
    </row>
    <row r="119" spans="1:14" x14ac:dyDescent="0.35">
      <c r="A119" t="s">
        <v>328</v>
      </c>
      <c r="B119" s="9">
        <v>48.111980000000003</v>
      </c>
      <c r="C119" s="9">
        <v>-1.6742900000000001</v>
      </c>
      <c r="D119" t="s">
        <v>2369</v>
      </c>
      <c r="E119" t="s">
        <v>2072</v>
      </c>
      <c r="F119" t="s">
        <v>1288</v>
      </c>
      <c r="G119" t="s">
        <v>625</v>
      </c>
      <c r="H119" t="str">
        <f t="shared" si="9"/>
        <v>FranceLocation</v>
      </c>
      <c r="I119" t="s">
        <v>625</v>
      </c>
      <c r="J119" t="str">
        <f t="shared" si="10"/>
        <v>FranceLocation</v>
      </c>
      <c r="K119">
        <v>48.07</v>
      </c>
      <c r="L119">
        <v>-1.7350000000000001</v>
      </c>
      <c r="M119" s="3">
        <v>6490</v>
      </c>
      <c r="N119" t="s">
        <v>12</v>
      </c>
    </row>
    <row r="120" spans="1:14" x14ac:dyDescent="0.35">
      <c r="A120" t="s">
        <v>348</v>
      </c>
      <c r="B120" s="9">
        <v>49.443129999999996</v>
      </c>
      <c r="C120" s="9">
        <v>1.0993200000000001</v>
      </c>
      <c r="D120" t="s">
        <v>2370</v>
      </c>
      <c r="E120" t="s">
        <v>2073</v>
      </c>
      <c r="F120" t="s">
        <v>1289</v>
      </c>
      <c r="G120" t="s">
        <v>625</v>
      </c>
      <c r="H120" t="str">
        <f t="shared" si="9"/>
        <v>FranceLocation</v>
      </c>
      <c r="I120" t="s">
        <v>625</v>
      </c>
      <c r="J120" t="str">
        <f t="shared" si="10"/>
        <v>FranceLocation</v>
      </c>
      <c r="K120">
        <v>49.384</v>
      </c>
      <c r="L120">
        <v>1.175</v>
      </c>
      <c r="M120" s="3">
        <v>8555</v>
      </c>
      <c r="N120" t="s">
        <v>12</v>
      </c>
    </row>
    <row r="121" spans="1:14" x14ac:dyDescent="0.35">
      <c r="A121" t="s">
        <v>332</v>
      </c>
      <c r="B121" s="9">
        <v>45.433889999999998</v>
      </c>
      <c r="C121" s="9">
        <v>4.3899999999999997</v>
      </c>
      <c r="D121" t="s">
        <v>2371</v>
      </c>
      <c r="E121" t="s">
        <v>2074</v>
      </c>
      <c r="F121" t="s">
        <v>1290</v>
      </c>
      <c r="G121" t="s">
        <v>625</v>
      </c>
      <c r="H121" t="str">
        <f t="shared" si="9"/>
        <v>FranceLocation</v>
      </c>
      <c r="I121" t="s">
        <v>625</v>
      </c>
      <c r="J121" t="str">
        <f t="shared" si="10"/>
        <v>FranceLocation</v>
      </c>
      <c r="K121">
        <v>45.540999999999997</v>
      </c>
      <c r="L121">
        <v>4.2960000000000003</v>
      </c>
      <c r="M121" s="3">
        <v>13983</v>
      </c>
      <c r="N121" t="s">
        <v>12</v>
      </c>
    </row>
    <row r="122" spans="1:14" x14ac:dyDescent="0.35">
      <c r="A122" t="s">
        <v>324</v>
      </c>
      <c r="B122" s="9">
        <v>48.583919999999999</v>
      </c>
      <c r="C122" s="9">
        <v>7.7455299999999996</v>
      </c>
      <c r="D122" t="s">
        <v>2372</v>
      </c>
      <c r="E122" t="s">
        <v>2075</v>
      </c>
      <c r="F122" t="s">
        <v>1291</v>
      </c>
      <c r="G122" t="s">
        <v>625</v>
      </c>
      <c r="H122" t="str">
        <f t="shared" si="9"/>
        <v>FranceLocation</v>
      </c>
      <c r="I122" t="s">
        <v>625</v>
      </c>
      <c r="J122" t="str">
        <f t="shared" si="10"/>
        <v>FranceLocation</v>
      </c>
      <c r="K122">
        <v>48.537999999999997</v>
      </c>
      <c r="L122">
        <v>7.6280000000000001</v>
      </c>
      <c r="M122" s="3">
        <v>10043</v>
      </c>
      <c r="N122" t="s">
        <v>12</v>
      </c>
    </row>
    <row r="123" spans="1:14" x14ac:dyDescent="0.35">
      <c r="A123" t="s">
        <v>333</v>
      </c>
      <c r="B123" s="9">
        <v>43.124420000000001</v>
      </c>
      <c r="C123" s="9">
        <v>5.9283599999999996</v>
      </c>
      <c r="D123" t="s">
        <v>2373</v>
      </c>
      <c r="E123" t="s">
        <v>2076</v>
      </c>
      <c r="F123" t="s">
        <v>1292</v>
      </c>
      <c r="G123" t="s">
        <v>625</v>
      </c>
      <c r="H123" t="str">
        <f t="shared" si="9"/>
        <v>FranceLocation</v>
      </c>
      <c r="I123" t="s">
        <v>625</v>
      </c>
      <c r="J123" t="str">
        <f t="shared" si="10"/>
        <v>FranceLocation</v>
      </c>
      <c r="K123">
        <v>43.097000000000001</v>
      </c>
      <c r="L123">
        <v>6.1459999999999999</v>
      </c>
      <c r="M123" s="3">
        <v>17928</v>
      </c>
      <c r="N123" t="s">
        <v>12</v>
      </c>
    </row>
    <row r="124" spans="1:14" x14ac:dyDescent="0.35">
      <c r="A124" t="s">
        <v>321</v>
      </c>
      <c r="B124" s="9">
        <v>43.604259999999996</v>
      </c>
      <c r="C124" s="9">
        <v>1.44367</v>
      </c>
      <c r="D124" t="s">
        <v>2374</v>
      </c>
      <c r="E124" t="s">
        <v>2077</v>
      </c>
      <c r="F124" t="s">
        <v>1293</v>
      </c>
      <c r="G124" t="s">
        <v>625</v>
      </c>
      <c r="H124" t="str">
        <f t="shared" si="9"/>
        <v>FranceLocation</v>
      </c>
      <c r="I124" t="s">
        <v>625</v>
      </c>
      <c r="J124" t="str">
        <f t="shared" si="10"/>
        <v>FranceLocation</v>
      </c>
      <c r="K124">
        <v>43.628999999999998</v>
      </c>
      <c r="L124">
        <v>1.3640000000000001</v>
      </c>
      <c r="M124" s="3">
        <v>6978</v>
      </c>
      <c r="N124" t="s">
        <v>12</v>
      </c>
    </row>
    <row r="125" spans="1:14" x14ac:dyDescent="0.35">
      <c r="A125" t="s">
        <v>321</v>
      </c>
      <c r="B125" s="9">
        <v>43.604259999999996</v>
      </c>
      <c r="C125" s="9">
        <v>1.44367</v>
      </c>
      <c r="D125" t="s">
        <v>2375</v>
      </c>
      <c r="E125" t="s">
        <v>2078</v>
      </c>
      <c r="F125" t="s">
        <v>1294</v>
      </c>
      <c r="G125" t="s">
        <v>625</v>
      </c>
      <c r="H125" t="str">
        <f t="shared" si="9"/>
        <v>FranceLocation</v>
      </c>
      <c r="I125" t="s">
        <v>625</v>
      </c>
      <c r="J125" t="str">
        <f t="shared" si="10"/>
        <v>FranceLocation</v>
      </c>
      <c r="K125">
        <v>43.545999999999999</v>
      </c>
      <c r="L125">
        <v>1.3680000000000001</v>
      </c>
      <c r="M125" s="3">
        <v>8895</v>
      </c>
      <c r="N125" t="s">
        <v>12</v>
      </c>
    </row>
    <row r="126" spans="1:14" x14ac:dyDescent="0.35">
      <c r="A126" t="s">
        <v>321</v>
      </c>
      <c r="B126" s="9">
        <v>43.604259999999996</v>
      </c>
      <c r="C126" s="9">
        <v>1.44367</v>
      </c>
      <c r="D126" t="s">
        <v>2376</v>
      </c>
      <c r="E126" t="s">
        <v>2079</v>
      </c>
      <c r="F126" t="s">
        <v>1295</v>
      </c>
      <c r="G126" t="s">
        <v>625</v>
      </c>
      <c r="H126" t="str">
        <f t="shared" si="9"/>
        <v>FranceLocation</v>
      </c>
      <c r="I126" t="s">
        <v>625</v>
      </c>
      <c r="J126" t="str">
        <f t="shared" si="10"/>
        <v>FranceLocation</v>
      </c>
      <c r="K126">
        <v>43.448999999999998</v>
      </c>
      <c r="L126">
        <v>1.2629999999999999</v>
      </c>
      <c r="M126" s="3">
        <v>22588</v>
      </c>
      <c r="N126" t="s">
        <v>12</v>
      </c>
    </row>
    <row r="127" spans="1:14" x14ac:dyDescent="0.35">
      <c r="A127" t="s">
        <v>342</v>
      </c>
      <c r="B127" s="9">
        <v>47.394840000000002</v>
      </c>
      <c r="C127" s="9">
        <v>0.70398000000000005</v>
      </c>
      <c r="D127" t="s">
        <v>2377</v>
      </c>
      <c r="E127" t="s">
        <v>2080</v>
      </c>
      <c r="F127" t="s">
        <v>1296</v>
      </c>
      <c r="G127" t="s">
        <v>625</v>
      </c>
      <c r="H127" t="str">
        <f t="shared" si="9"/>
        <v>FranceLocation</v>
      </c>
      <c r="I127" t="s">
        <v>625</v>
      </c>
      <c r="J127" t="str">
        <f t="shared" si="10"/>
        <v>FranceLocation</v>
      </c>
      <c r="K127">
        <v>47.432000000000002</v>
      </c>
      <c r="L127">
        <v>0.72799999999999998</v>
      </c>
      <c r="M127" s="3">
        <v>4510</v>
      </c>
      <c r="N127" t="s">
        <v>12</v>
      </c>
    </row>
    <row r="128" spans="1:14" x14ac:dyDescent="0.35">
      <c r="A128" t="s">
        <v>261</v>
      </c>
      <c r="B128" s="9">
        <v>50.77664</v>
      </c>
      <c r="C128" s="9">
        <v>6.0834200000000003</v>
      </c>
      <c r="D128" t="s">
        <v>2378</v>
      </c>
      <c r="E128" t="s">
        <v>2081</v>
      </c>
      <c r="F128" t="s">
        <v>1297</v>
      </c>
      <c r="G128" t="s">
        <v>623</v>
      </c>
      <c r="H128" t="str">
        <f t="shared" si="9"/>
        <v>GermanyLocation</v>
      </c>
      <c r="I128" t="s">
        <v>623</v>
      </c>
      <c r="J128" t="str">
        <f t="shared" si="10"/>
        <v>GermanyLocation</v>
      </c>
      <c r="K128">
        <v>50.960999999999999</v>
      </c>
      <c r="L128">
        <v>6.0419999999999998</v>
      </c>
      <c r="M128" s="3">
        <v>20704</v>
      </c>
      <c r="N128" t="s">
        <v>12</v>
      </c>
    </row>
    <row r="129" spans="1:14" x14ac:dyDescent="0.35">
      <c r="A129" t="s">
        <v>262</v>
      </c>
      <c r="B129" s="9">
        <v>48.371540000000003</v>
      </c>
      <c r="C129" s="9">
        <v>10.89851</v>
      </c>
      <c r="D129" t="s">
        <v>2379</v>
      </c>
      <c r="E129" t="s">
        <v>2082</v>
      </c>
      <c r="F129" t="s">
        <v>1298</v>
      </c>
      <c r="G129" t="s">
        <v>623</v>
      </c>
      <c r="H129" t="str">
        <f t="shared" si="9"/>
        <v>GermanyLocation</v>
      </c>
      <c r="I129" t="s">
        <v>623</v>
      </c>
      <c r="J129" t="str">
        <f t="shared" si="10"/>
        <v>GermanyLocation</v>
      </c>
      <c r="K129">
        <v>48.424999999999997</v>
      </c>
      <c r="L129">
        <v>10.932</v>
      </c>
      <c r="M129" s="3">
        <v>6438</v>
      </c>
      <c r="N129" t="s">
        <v>12</v>
      </c>
    </row>
    <row r="130" spans="1:14" x14ac:dyDescent="0.35">
      <c r="A130" t="s">
        <v>262</v>
      </c>
      <c r="B130" s="9">
        <v>48.371540000000003</v>
      </c>
      <c r="C130" s="9">
        <v>10.89851</v>
      </c>
      <c r="D130" t="s">
        <v>2380</v>
      </c>
      <c r="E130" t="s">
        <v>2083</v>
      </c>
      <c r="F130" t="s">
        <v>1299</v>
      </c>
      <c r="G130" t="s">
        <v>623</v>
      </c>
      <c r="H130" t="str">
        <f t="shared" ref="H130:H193" si="11">G130&amp;"Location"</f>
        <v>GermanyLocation</v>
      </c>
      <c r="I130" t="s">
        <v>623</v>
      </c>
      <c r="J130" t="str">
        <f t="shared" ref="J130:J193" si="12">VLOOKUP(I130,V:W,2,FALSE)</f>
        <v>GermanyLocation</v>
      </c>
      <c r="K130">
        <v>48.186</v>
      </c>
      <c r="L130">
        <v>10.861000000000001</v>
      </c>
      <c r="M130" s="3">
        <v>20816</v>
      </c>
      <c r="N130" t="s">
        <v>12</v>
      </c>
    </row>
    <row r="131" spans="1:14" x14ac:dyDescent="0.35">
      <c r="A131" t="s">
        <v>243</v>
      </c>
      <c r="B131" s="9">
        <v>52.524369999999998</v>
      </c>
      <c r="C131" s="9">
        <v>13.41053</v>
      </c>
      <c r="D131" t="s">
        <v>2382</v>
      </c>
      <c r="E131" t="s">
        <v>2085</v>
      </c>
      <c r="F131" t="s">
        <v>1301</v>
      </c>
      <c r="G131" t="s">
        <v>623</v>
      </c>
      <c r="H131" t="str">
        <f t="shared" si="11"/>
        <v>GermanyLocation</v>
      </c>
      <c r="I131" t="s">
        <v>623</v>
      </c>
      <c r="J131" t="str">
        <f t="shared" si="12"/>
        <v>GermanyLocation</v>
      </c>
      <c r="K131">
        <v>52.38</v>
      </c>
      <c r="L131">
        <v>13.523</v>
      </c>
      <c r="M131" s="3">
        <v>17770</v>
      </c>
      <c r="N131" t="s">
        <v>12</v>
      </c>
    </row>
    <row r="132" spans="1:14" x14ac:dyDescent="0.35">
      <c r="A132" t="s">
        <v>243</v>
      </c>
      <c r="B132" s="9">
        <v>52.524369999999998</v>
      </c>
      <c r="C132" s="9">
        <v>13.41053</v>
      </c>
      <c r="D132" t="s">
        <v>2381</v>
      </c>
      <c r="E132" t="s">
        <v>2084</v>
      </c>
      <c r="F132" t="s">
        <v>1300</v>
      </c>
      <c r="G132" t="s">
        <v>623</v>
      </c>
      <c r="H132" t="str">
        <f t="shared" si="11"/>
        <v>GermanyLocation</v>
      </c>
      <c r="I132" t="s">
        <v>623</v>
      </c>
      <c r="J132" t="str">
        <f t="shared" si="12"/>
        <v>GermanyLocation</v>
      </c>
      <c r="K132">
        <v>52.56</v>
      </c>
      <c r="L132">
        <v>13.288</v>
      </c>
      <c r="M132" s="3">
        <v>9184</v>
      </c>
      <c r="N132" t="s">
        <v>12</v>
      </c>
    </row>
    <row r="133" spans="1:14" x14ac:dyDescent="0.35">
      <c r="A133" t="s">
        <v>257</v>
      </c>
      <c r="B133" s="9">
        <v>52.033329999999999</v>
      </c>
      <c r="C133" s="9">
        <v>8.5333299999999994</v>
      </c>
      <c r="D133" t="s">
        <v>2383</v>
      </c>
      <c r="E133" t="s">
        <v>2086</v>
      </c>
      <c r="F133" t="s">
        <v>1302</v>
      </c>
      <c r="G133" t="s">
        <v>623</v>
      </c>
      <c r="H133" t="str">
        <f t="shared" si="11"/>
        <v>GermanyLocation</v>
      </c>
      <c r="I133" t="s">
        <v>623</v>
      </c>
      <c r="J133" t="str">
        <f t="shared" si="12"/>
        <v>GermanyLocation</v>
      </c>
      <c r="K133">
        <v>52.279000000000003</v>
      </c>
      <c r="L133">
        <v>9.0820000000000007</v>
      </c>
      <c r="M133" s="3">
        <v>46338</v>
      </c>
      <c r="N133" t="s">
        <v>12</v>
      </c>
    </row>
    <row r="134" spans="1:14" x14ac:dyDescent="0.35">
      <c r="A134" t="s">
        <v>264</v>
      </c>
      <c r="B134" s="9">
        <v>52.265940000000001</v>
      </c>
      <c r="C134" s="9">
        <v>10.526730000000001</v>
      </c>
      <c r="D134" t="s">
        <v>2384</v>
      </c>
      <c r="E134" t="s">
        <v>2087</v>
      </c>
      <c r="F134" t="s">
        <v>1303</v>
      </c>
      <c r="G134" t="s">
        <v>623</v>
      </c>
      <c r="H134" t="str">
        <f t="shared" si="11"/>
        <v>GermanyLocation</v>
      </c>
      <c r="I134" t="s">
        <v>623</v>
      </c>
      <c r="J134" t="str">
        <f t="shared" si="12"/>
        <v>GermanyLocation</v>
      </c>
      <c r="K134">
        <v>52.319000000000003</v>
      </c>
      <c r="L134">
        <v>10.555999999999999</v>
      </c>
      <c r="M134" s="3">
        <v>6226</v>
      </c>
      <c r="N134" t="s">
        <v>12</v>
      </c>
    </row>
    <row r="135" spans="1:14" x14ac:dyDescent="0.35">
      <c r="A135" t="s">
        <v>252</v>
      </c>
      <c r="B135" s="9">
        <v>53.075159999999997</v>
      </c>
      <c r="C135" s="9">
        <v>8.8077699999999997</v>
      </c>
      <c r="D135" t="s">
        <v>2385</v>
      </c>
      <c r="E135" t="s">
        <v>2088</v>
      </c>
      <c r="F135" t="s">
        <v>1304</v>
      </c>
      <c r="G135" t="s">
        <v>623</v>
      </c>
      <c r="H135" t="str">
        <f t="shared" si="11"/>
        <v>GermanyLocation</v>
      </c>
      <c r="I135" t="s">
        <v>623</v>
      </c>
      <c r="J135" t="str">
        <f t="shared" si="12"/>
        <v>GermanyLocation</v>
      </c>
      <c r="K135">
        <v>53.048000000000002</v>
      </c>
      <c r="L135">
        <v>8.7870000000000008</v>
      </c>
      <c r="M135" s="3">
        <v>3323</v>
      </c>
      <c r="N135" t="s">
        <v>12</v>
      </c>
    </row>
    <row r="136" spans="1:14" x14ac:dyDescent="0.35">
      <c r="A136" t="s">
        <v>279</v>
      </c>
      <c r="B136" s="9">
        <v>53.55021</v>
      </c>
      <c r="C136" s="9">
        <v>8.5767299999999995</v>
      </c>
      <c r="D136" t="s">
        <v>2386</v>
      </c>
      <c r="E136" t="s">
        <v>2089</v>
      </c>
      <c r="F136" t="s">
        <v>1305</v>
      </c>
      <c r="G136" t="s">
        <v>623</v>
      </c>
      <c r="H136" t="str">
        <f t="shared" si="11"/>
        <v>GermanyLocation</v>
      </c>
      <c r="I136" t="s">
        <v>623</v>
      </c>
      <c r="J136" t="str">
        <f t="shared" si="12"/>
        <v>GermanyLocation</v>
      </c>
      <c r="K136">
        <v>53.768000000000001</v>
      </c>
      <c r="L136">
        <v>8.6590000000000007</v>
      </c>
      <c r="M136" s="3">
        <v>24816</v>
      </c>
      <c r="N136" t="s">
        <v>12</v>
      </c>
    </row>
    <row r="137" spans="1:14" x14ac:dyDescent="0.35">
      <c r="A137" t="s">
        <v>263</v>
      </c>
      <c r="B137" s="9">
        <v>50.835700000000003</v>
      </c>
      <c r="C137" s="9">
        <v>12.929220000000001</v>
      </c>
      <c r="D137" t="s">
        <v>2387</v>
      </c>
      <c r="E137" t="s">
        <v>2090</v>
      </c>
      <c r="F137" t="s">
        <v>1306</v>
      </c>
      <c r="G137" t="s">
        <v>623</v>
      </c>
      <c r="H137" t="str">
        <f t="shared" si="11"/>
        <v>GermanyLocation</v>
      </c>
      <c r="I137" t="s">
        <v>623</v>
      </c>
      <c r="J137" t="str">
        <f t="shared" si="12"/>
        <v>GermanyLocation</v>
      </c>
      <c r="K137">
        <v>50.981999999999999</v>
      </c>
      <c r="L137">
        <v>12.506</v>
      </c>
      <c r="M137" s="3">
        <v>33840</v>
      </c>
      <c r="N137" t="s">
        <v>12</v>
      </c>
    </row>
    <row r="138" spans="1:14" x14ac:dyDescent="0.35">
      <c r="A138" t="s">
        <v>250</v>
      </c>
      <c r="B138" s="9">
        <v>51.514940000000003</v>
      </c>
      <c r="C138" s="9">
        <v>7.4660000000000002</v>
      </c>
      <c r="D138" t="s">
        <v>2388</v>
      </c>
      <c r="E138" t="s">
        <v>2091</v>
      </c>
      <c r="F138" t="s">
        <v>1307</v>
      </c>
      <c r="G138" t="s">
        <v>623</v>
      </c>
      <c r="H138" t="str">
        <f t="shared" si="11"/>
        <v>GermanyLocation</v>
      </c>
      <c r="I138" t="s">
        <v>623</v>
      </c>
      <c r="J138" t="str">
        <f t="shared" si="12"/>
        <v>GermanyLocation</v>
      </c>
      <c r="K138">
        <v>51.518000000000001</v>
      </c>
      <c r="L138">
        <v>7.6120000000000001</v>
      </c>
      <c r="M138" s="3">
        <v>10108</v>
      </c>
      <c r="N138" t="s">
        <v>12</v>
      </c>
    </row>
    <row r="139" spans="1:14" x14ac:dyDescent="0.35">
      <c r="A139" t="s">
        <v>256</v>
      </c>
      <c r="B139" s="9">
        <v>51.050890000000003</v>
      </c>
      <c r="C139" s="9">
        <v>13.73832</v>
      </c>
      <c r="D139" t="s">
        <v>2389</v>
      </c>
      <c r="E139" t="s">
        <v>2092</v>
      </c>
      <c r="F139" t="s">
        <v>1308</v>
      </c>
      <c r="G139" t="s">
        <v>623</v>
      </c>
      <c r="H139" t="str">
        <f t="shared" si="11"/>
        <v>GermanyLocation</v>
      </c>
      <c r="I139" t="s">
        <v>623</v>
      </c>
      <c r="J139" t="str">
        <f t="shared" si="12"/>
        <v>GermanyLocation</v>
      </c>
      <c r="K139">
        <v>51.133000000000003</v>
      </c>
      <c r="L139">
        <v>13.766999999999999</v>
      </c>
      <c r="M139" s="3">
        <v>9347</v>
      </c>
      <c r="N139" t="s">
        <v>12</v>
      </c>
    </row>
    <row r="140" spans="1:14" x14ac:dyDescent="0.35">
      <c r="A140" t="s">
        <v>251</v>
      </c>
      <c r="B140" s="9">
        <v>51.221719999999998</v>
      </c>
      <c r="C140" s="9">
        <v>6.77616</v>
      </c>
      <c r="D140" t="s">
        <v>2390</v>
      </c>
      <c r="E140" t="s">
        <v>2093</v>
      </c>
      <c r="F140" t="s">
        <v>1309</v>
      </c>
      <c r="G140" t="s">
        <v>623</v>
      </c>
      <c r="H140" t="str">
        <f t="shared" si="11"/>
        <v>GermanyLocation</v>
      </c>
      <c r="I140" t="s">
        <v>623</v>
      </c>
      <c r="J140" t="str">
        <f t="shared" si="12"/>
        <v>GermanyLocation</v>
      </c>
      <c r="K140">
        <v>51.23</v>
      </c>
      <c r="L140">
        <v>6.5039999999999996</v>
      </c>
      <c r="M140" s="3">
        <v>18974</v>
      </c>
      <c r="N140" t="s">
        <v>12</v>
      </c>
    </row>
    <row r="141" spans="1:14" x14ac:dyDescent="0.35">
      <c r="A141" t="s">
        <v>269</v>
      </c>
      <c r="B141" s="9">
        <v>50.978700000000003</v>
      </c>
      <c r="C141" s="9">
        <v>11.032830000000001</v>
      </c>
      <c r="D141" t="s">
        <v>2391</v>
      </c>
      <c r="E141" t="s">
        <v>2094</v>
      </c>
      <c r="F141" t="s">
        <v>1310</v>
      </c>
      <c r="G141" t="s">
        <v>623</v>
      </c>
      <c r="H141" t="str">
        <f t="shared" si="11"/>
        <v>GermanyLocation</v>
      </c>
      <c r="I141" t="s">
        <v>623</v>
      </c>
      <c r="J141" t="str">
        <f t="shared" si="12"/>
        <v>GermanyLocation</v>
      </c>
      <c r="K141">
        <v>50.98</v>
      </c>
      <c r="L141">
        <v>10.958</v>
      </c>
      <c r="M141" s="3">
        <v>5240</v>
      </c>
      <c r="N141" t="s">
        <v>12</v>
      </c>
    </row>
    <row r="142" spans="1:14" x14ac:dyDescent="0.35">
      <c r="A142" t="s">
        <v>248</v>
      </c>
      <c r="B142" s="9">
        <v>51.456569999999999</v>
      </c>
      <c r="C142" s="9">
        <v>7.0122799999999996</v>
      </c>
      <c r="D142" t="s">
        <v>2392</v>
      </c>
      <c r="E142" t="s">
        <v>2095</v>
      </c>
      <c r="F142" t="s">
        <v>1311</v>
      </c>
      <c r="G142" t="s">
        <v>623</v>
      </c>
      <c r="H142" t="str">
        <f t="shared" si="11"/>
        <v>GermanyLocation</v>
      </c>
      <c r="I142" t="s">
        <v>623</v>
      </c>
      <c r="J142" t="str">
        <f t="shared" si="12"/>
        <v>GermanyLocation</v>
      </c>
      <c r="K142">
        <v>51.289000000000001</v>
      </c>
      <c r="L142">
        <v>6.7670000000000003</v>
      </c>
      <c r="M142" s="3">
        <v>25240</v>
      </c>
      <c r="N142" t="s">
        <v>12</v>
      </c>
    </row>
    <row r="143" spans="1:14" x14ac:dyDescent="0.35">
      <c r="A143" t="s">
        <v>247</v>
      </c>
      <c r="B143" s="9">
        <v>50.115519999999997</v>
      </c>
      <c r="C143" s="9">
        <v>8.6841699999999999</v>
      </c>
      <c r="D143" t="s">
        <v>2394</v>
      </c>
      <c r="E143" t="s">
        <v>2097</v>
      </c>
      <c r="F143" t="s">
        <v>1313</v>
      </c>
      <c r="G143" t="s">
        <v>623</v>
      </c>
      <c r="H143" t="str">
        <f t="shared" si="11"/>
        <v>GermanyLocation</v>
      </c>
      <c r="I143" t="s">
        <v>623</v>
      </c>
      <c r="J143" t="str">
        <f t="shared" si="12"/>
        <v>GermanyLocation</v>
      </c>
      <c r="K143">
        <v>49.960999999999999</v>
      </c>
      <c r="L143">
        <v>8.6419999999999995</v>
      </c>
      <c r="M143" s="3">
        <v>17443</v>
      </c>
      <c r="N143" t="s">
        <v>12</v>
      </c>
    </row>
    <row r="144" spans="1:14" x14ac:dyDescent="0.35">
      <c r="A144" t="s">
        <v>247</v>
      </c>
      <c r="B144" s="9">
        <v>50.115519999999997</v>
      </c>
      <c r="C144" s="9">
        <v>8.6841699999999999</v>
      </c>
      <c r="D144" t="s">
        <v>2393</v>
      </c>
      <c r="E144" t="s">
        <v>2096</v>
      </c>
      <c r="F144" t="s">
        <v>1312</v>
      </c>
      <c r="G144" t="s">
        <v>623</v>
      </c>
      <c r="H144" t="str">
        <f t="shared" si="11"/>
        <v>GermanyLocation</v>
      </c>
      <c r="I144" t="s">
        <v>623</v>
      </c>
      <c r="J144" t="str">
        <f t="shared" si="12"/>
        <v>GermanyLocation</v>
      </c>
      <c r="K144">
        <v>50.026000000000003</v>
      </c>
      <c r="L144">
        <v>8.5429999999999993</v>
      </c>
      <c r="M144" s="3">
        <v>14163</v>
      </c>
      <c r="N144" t="s">
        <v>12</v>
      </c>
    </row>
    <row r="145" spans="1:14" x14ac:dyDescent="0.35">
      <c r="A145" t="s">
        <v>247</v>
      </c>
      <c r="B145" s="9">
        <v>50.115519999999997</v>
      </c>
      <c r="C145" s="9">
        <v>8.6841699999999999</v>
      </c>
      <c r="D145" t="s">
        <v>2395</v>
      </c>
      <c r="E145" t="s">
        <v>2098</v>
      </c>
      <c r="F145" t="s">
        <v>1314</v>
      </c>
      <c r="G145" t="s">
        <v>623</v>
      </c>
      <c r="H145" t="str">
        <f t="shared" si="11"/>
        <v>GermanyLocation</v>
      </c>
      <c r="I145" t="s">
        <v>623</v>
      </c>
      <c r="J145" t="str">
        <f t="shared" si="12"/>
        <v>GermanyLocation</v>
      </c>
      <c r="K145">
        <v>50.05</v>
      </c>
      <c r="L145">
        <v>8.3249999999999993</v>
      </c>
      <c r="M145" s="3">
        <v>26642</v>
      </c>
      <c r="N145" t="s">
        <v>12</v>
      </c>
    </row>
    <row r="146" spans="1:14" x14ac:dyDescent="0.35">
      <c r="A146" t="s">
        <v>244</v>
      </c>
      <c r="B146" s="9">
        <v>53.575319999999998</v>
      </c>
      <c r="C146" s="9">
        <v>10.01534</v>
      </c>
      <c r="D146" t="s">
        <v>2396</v>
      </c>
      <c r="E146" t="s">
        <v>2099</v>
      </c>
      <c r="F146" t="s">
        <v>1315</v>
      </c>
      <c r="G146" t="s">
        <v>623</v>
      </c>
      <c r="H146" t="str">
        <f t="shared" si="11"/>
        <v>GermanyLocation</v>
      </c>
      <c r="I146" t="s">
        <v>623</v>
      </c>
      <c r="J146" t="str">
        <f t="shared" si="12"/>
        <v>GermanyLocation</v>
      </c>
      <c r="K146">
        <v>53.63</v>
      </c>
      <c r="L146">
        <v>9.9879999999999995</v>
      </c>
      <c r="M146" s="3">
        <v>6342</v>
      </c>
      <c r="N146" t="s">
        <v>12</v>
      </c>
    </row>
    <row r="147" spans="1:14" x14ac:dyDescent="0.35">
      <c r="A147" t="s">
        <v>244</v>
      </c>
      <c r="B147" s="9">
        <v>53.575319999999998</v>
      </c>
      <c r="C147" s="9">
        <v>10.01534</v>
      </c>
      <c r="D147" t="s">
        <v>2397</v>
      </c>
      <c r="E147" t="s">
        <v>2100</v>
      </c>
      <c r="F147" t="s">
        <v>1316</v>
      </c>
      <c r="G147" t="s">
        <v>623</v>
      </c>
      <c r="H147" t="str">
        <f t="shared" si="11"/>
        <v>GermanyLocation</v>
      </c>
      <c r="I147" t="s">
        <v>623</v>
      </c>
      <c r="J147" t="str">
        <f t="shared" si="12"/>
        <v>GermanyLocation</v>
      </c>
      <c r="K147">
        <v>53.536000000000001</v>
      </c>
      <c r="L147">
        <v>9.8369999999999997</v>
      </c>
      <c r="M147" s="3">
        <v>12565</v>
      </c>
      <c r="N147" t="s">
        <v>12</v>
      </c>
    </row>
    <row r="148" spans="1:14" x14ac:dyDescent="0.35">
      <c r="A148" t="s">
        <v>253</v>
      </c>
      <c r="B148" s="9">
        <v>52.370519999999999</v>
      </c>
      <c r="C148" s="9">
        <v>9.7332199999999993</v>
      </c>
      <c r="D148" t="s">
        <v>2398</v>
      </c>
      <c r="E148" t="s">
        <v>2101</v>
      </c>
      <c r="F148" t="s">
        <v>1317</v>
      </c>
      <c r="G148" t="s">
        <v>623</v>
      </c>
      <c r="H148" t="str">
        <f t="shared" si="11"/>
        <v>GermanyLocation</v>
      </c>
      <c r="I148" t="s">
        <v>623</v>
      </c>
      <c r="J148" t="str">
        <f t="shared" si="12"/>
        <v>GermanyLocation</v>
      </c>
      <c r="K148">
        <v>52.460999999999999</v>
      </c>
      <c r="L148">
        <v>9.6850000000000005</v>
      </c>
      <c r="M148" s="3">
        <v>10579</v>
      </c>
      <c r="N148" t="s">
        <v>12</v>
      </c>
    </row>
    <row r="149" spans="1:14" x14ac:dyDescent="0.35">
      <c r="A149" t="s">
        <v>253</v>
      </c>
      <c r="B149" s="9">
        <v>52.370519999999999</v>
      </c>
      <c r="C149" s="9">
        <v>9.7332199999999993</v>
      </c>
      <c r="D149" t="s">
        <v>2399</v>
      </c>
      <c r="E149" t="s">
        <v>2102</v>
      </c>
      <c r="F149" t="s">
        <v>1318</v>
      </c>
      <c r="G149" t="s">
        <v>623</v>
      </c>
      <c r="H149" t="str">
        <f t="shared" si="11"/>
        <v>GermanyLocation</v>
      </c>
      <c r="I149" t="s">
        <v>623</v>
      </c>
      <c r="J149" t="str">
        <f t="shared" si="12"/>
        <v>GermanyLocation</v>
      </c>
      <c r="K149">
        <v>52.457000000000001</v>
      </c>
      <c r="L149">
        <v>9.4269999999999996</v>
      </c>
      <c r="M149" s="3">
        <v>22887</v>
      </c>
      <c r="N149" t="s">
        <v>12</v>
      </c>
    </row>
    <row r="150" spans="1:14" x14ac:dyDescent="0.35">
      <c r="A150" t="s">
        <v>276</v>
      </c>
      <c r="B150" s="9">
        <v>49.139949999999999</v>
      </c>
      <c r="C150" s="9">
        <v>9.2205399999999997</v>
      </c>
      <c r="D150" t="s">
        <v>2400</v>
      </c>
      <c r="E150" t="s">
        <v>2103</v>
      </c>
      <c r="F150" t="s">
        <v>1319</v>
      </c>
      <c r="G150" t="s">
        <v>623</v>
      </c>
      <c r="H150" t="str">
        <f t="shared" si="11"/>
        <v>GermanyLocation</v>
      </c>
      <c r="I150" t="s">
        <v>623</v>
      </c>
      <c r="J150" t="str">
        <f t="shared" si="12"/>
        <v>GermanyLocation</v>
      </c>
      <c r="K150">
        <v>49.118000000000002</v>
      </c>
      <c r="L150">
        <v>9.7840000000000007</v>
      </c>
      <c r="M150" s="3">
        <v>41070</v>
      </c>
      <c r="N150" t="s">
        <v>12</v>
      </c>
    </row>
    <row r="151" spans="1:14" x14ac:dyDescent="0.35">
      <c r="A151" t="s">
        <v>277</v>
      </c>
      <c r="B151" s="9">
        <v>48.765079999999998</v>
      </c>
      <c r="C151" s="9">
        <v>11.423719999999999</v>
      </c>
      <c r="D151" t="s">
        <v>2401</v>
      </c>
      <c r="E151" t="s">
        <v>2104</v>
      </c>
      <c r="F151" t="s">
        <v>1320</v>
      </c>
      <c r="G151" t="s">
        <v>623</v>
      </c>
      <c r="H151" t="str">
        <f t="shared" si="11"/>
        <v>GermanyLocation</v>
      </c>
      <c r="I151" t="s">
        <v>623</v>
      </c>
      <c r="J151" t="str">
        <f t="shared" si="12"/>
        <v>GermanyLocation</v>
      </c>
      <c r="K151">
        <v>48.716000000000001</v>
      </c>
      <c r="L151">
        <v>11.534000000000001</v>
      </c>
      <c r="M151" s="3">
        <v>9756</v>
      </c>
      <c r="N151" t="s">
        <v>12</v>
      </c>
    </row>
    <row r="152" spans="1:14" x14ac:dyDescent="0.35">
      <c r="A152" t="s">
        <v>277</v>
      </c>
      <c r="B152" s="9">
        <v>48.765079999999998</v>
      </c>
      <c r="C152" s="9">
        <v>11.423719999999999</v>
      </c>
      <c r="D152" t="s">
        <v>2402</v>
      </c>
      <c r="E152" t="s">
        <v>2105</v>
      </c>
      <c r="F152" t="s">
        <v>1321</v>
      </c>
      <c r="G152" t="s">
        <v>623</v>
      </c>
      <c r="H152" t="str">
        <f t="shared" si="11"/>
        <v>GermanyLocation</v>
      </c>
      <c r="I152" t="s">
        <v>623</v>
      </c>
      <c r="J152" t="str">
        <f t="shared" si="12"/>
        <v>GermanyLocation</v>
      </c>
      <c r="K152">
        <v>48.710999999999999</v>
      </c>
      <c r="L152">
        <v>11.212</v>
      </c>
      <c r="M152" s="3">
        <v>16649</v>
      </c>
      <c r="N152" t="s">
        <v>12</v>
      </c>
    </row>
    <row r="153" spans="1:14" x14ac:dyDescent="0.35">
      <c r="A153" t="s">
        <v>259</v>
      </c>
      <c r="B153" s="9">
        <v>49.009369999999997</v>
      </c>
      <c r="C153" s="9">
        <v>8.4044399999999992</v>
      </c>
      <c r="D153" t="s">
        <v>2403</v>
      </c>
      <c r="E153" t="s">
        <v>2106</v>
      </c>
      <c r="F153" t="s">
        <v>1322</v>
      </c>
      <c r="G153" t="s">
        <v>623</v>
      </c>
      <c r="H153" t="str">
        <f t="shared" si="11"/>
        <v>GermanyLocation</v>
      </c>
      <c r="I153" t="s">
        <v>623</v>
      </c>
      <c r="J153" t="str">
        <f t="shared" si="12"/>
        <v>GermanyLocation</v>
      </c>
      <c r="K153">
        <v>48.779000000000003</v>
      </c>
      <c r="L153">
        <v>8.0809999999999995</v>
      </c>
      <c r="M153" s="3">
        <v>34860</v>
      </c>
      <c r="N153" t="s">
        <v>12</v>
      </c>
    </row>
    <row r="154" spans="1:14" x14ac:dyDescent="0.35">
      <c r="A154" t="s">
        <v>271</v>
      </c>
      <c r="B154" s="9">
        <v>51.316670000000002</v>
      </c>
      <c r="C154" s="9">
        <v>9.5</v>
      </c>
      <c r="D154" t="s">
        <v>2405</v>
      </c>
      <c r="E154" t="s">
        <v>2108</v>
      </c>
      <c r="F154" t="s">
        <v>1324</v>
      </c>
      <c r="G154" t="s">
        <v>623</v>
      </c>
      <c r="H154" t="str">
        <f t="shared" si="11"/>
        <v>GermanyLocation</v>
      </c>
      <c r="I154" t="s">
        <v>623</v>
      </c>
      <c r="J154" t="str">
        <f t="shared" si="12"/>
        <v>GermanyLocation</v>
      </c>
      <c r="K154">
        <v>51.115000000000002</v>
      </c>
      <c r="L154">
        <v>9.2859999999999996</v>
      </c>
      <c r="M154" s="3">
        <v>26926</v>
      </c>
      <c r="N154" t="s">
        <v>12</v>
      </c>
    </row>
    <row r="155" spans="1:14" x14ac:dyDescent="0.35">
      <c r="A155" t="s">
        <v>271</v>
      </c>
      <c r="B155" s="9">
        <v>51.316670000000002</v>
      </c>
      <c r="C155" s="9">
        <v>9.5</v>
      </c>
      <c r="D155" t="s">
        <v>2404</v>
      </c>
      <c r="E155" t="s">
        <v>2107</v>
      </c>
      <c r="F155" t="s">
        <v>1323</v>
      </c>
      <c r="G155" t="s">
        <v>623</v>
      </c>
      <c r="H155" t="str">
        <f t="shared" si="11"/>
        <v>GermanyLocation</v>
      </c>
      <c r="I155" t="s">
        <v>623</v>
      </c>
      <c r="J155" t="str">
        <f t="shared" si="12"/>
        <v>GermanyLocation</v>
      </c>
      <c r="K155">
        <v>51.408000000000001</v>
      </c>
      <c r="L155">
        <v>9.3780000000000001</v>
      </c>
      <c r="M155" s="3">
        <v>13224</v>
      </c>
      <c r="N155" t="s">
        <v>12</v>
      </c>
    </row>
    <row r="156" spans="1:14" x14ac:dyDescent="0.35">
      <c r="A156" t="s">
        <v>265</v>
      </c>
      <c r="B156" s="9">
        <v>54.321330000000003</v>
      </c>
      <c r="C156" s="9">
        <v>10.13489</v>
      </c>
      <c r="D156" t="s">
        <v>2406</v>
      </c>
      <c r="E156" t="s">
        <v>2109</v>
      </c>
      <c r="F156" t="s">
        <v>1325</v>
      </c>
      <c r="G156" t="s">
        <v>623</v>
      </c>
      <c r="H156" t="str">
        <f t="shared" si="11"/>
        <v>GermanyLocation</v>
      </c>
      <c r="I156" t="s">
        <v>623</v>
      </c>
      <c r="J156" t="str">
        <f t="shared" si="12"/>
        <v>GermanyLocation</v>
      </c>
      <c r="K156">
        <v>54.38</v>
      </c>
      <c r="L156">
        <v>10.145</v>
      </c>
      <c r="M156" s="3">
        <v>6556</v>
      </c>
      <c r="N156" t="s">
        <v>12</v>
      </c>
    </row>
    <row r="157" spans="1:14" x14ac:dyDescent="0.35">
      <c r="A157" t="s">
        <v>280</v>
      </c>
      <c r="B157" s="9">
        <v>50.353569999999998</v>
      </c>
      <c r="C157" s="9">
        <v>7.57883</v>
      </c>
      <c r="D157" t="s">
        <v>2407</v>
      </c>
      <c r="E157" t="s">
        <v>2110</v>
      </c>
      <c r="F157" t="s">
        <v>1326</v>
      </c>
      <c r="G157" t="s">
        <v>623</v>
      </c>
      <c r="H157" t="str">
        <f t="shared" si="11"/>
        <v>GermanyLocation</v>
      </c>
      <c r="I157" t="s">
        <v>623</v>
      </c>
      <c r="J157" t="str">
        <f t="shared" si="12"/>
        <v>GermanyLocation</v>
      </c>
      <c r="K157">
        <v>50.173999999999999</v>
      </c>
      <c r="L157">
        <v>7.0629999999999997</v>
      </c>
      <c r="M157" s="3">
        <v>41750</v>
      </c>
      <c r="N157" t="s">
        <v>12</v>
      </c>
    </row>
    <row r="158" spans="1:14" x14ac:dyDescent="0.35">
      <c r="A158" t="s">
        <v>246</v>
      </c>
      <c r="B158" s="9">
        <v>50.933329999999998</v>
      </c>
      <c r="C158" s="9">
        <v>6.95</v>
      </c>
      <c r="D158" t="s">
        <v>2408</v>
      </c>
      <c r="E158" t="s">
        <v>2111</v>
      </c>
      <c r="F158" t="s">
        <v>1327</v>
      </c>
      <c r="G158" t="s">
        <v>623</v>
      </c>
      <c r="H158" t="str">
        <f t="shared" si="11"/>
        <v>GermanyLocation</v>
      </c>
      <c r="I158" t="s">
        <v>623</v>
      </c>
      <c r="J158" t="str">
        <f t="shared" si="12"/>
        <v>GermanyLocation</v>
      </c>
      <c r="K158">
        <v>50.866</v>
      </c>
      <c r="L158">
        <v>7.1429999999999998</v>
      </c>
      <c r="M158" s="3">
        <v>15467</v>
      </c>
      <c r="N158" t="s">
        <v>12</v>
      </c>
    </row>
    <row r="159" spans="1:14" x14ac:dyDescent="0.35">
      <c r="A159" t="s">
        <v>246</v>
      </c>
      <c r="B159" s="9">
        <v>50.933329999999998</v>
      </c>
      <c r="C159" s="9">
        <v>6.95</v>
      </c>
      <c r="D159" t="s">
        <v>2409</v>
      </c>
      <c r="E159" t="s">
        <v>2112</v>
      </c>
      <c r="F159" t="s">
        <v>1328</v>
      </c>
      <c r="G159" t="s">
        <v>623</v>
      </c>
      <c r="H159" t="str">
        <f t="shared" si="11"/>
        <v>GermanyLocation</v>
      </c>
      <c r="I159" t="s">
        <v>623</v>
      </c>
      <c r="J159" t="str">
        <f t="shared" si="12"/>
        <v>GermanyLocation</v>
      </c>
      <c r="K159">
        <v>50.831000000000003</v>
      </c>
      <c r="L159">
        <v>6.6580000000000004</v>
      </c>
      <c r="M159" s="3">
        <v>23433</v>
      </c>
      <c r="N159" t="s">
        <v>12</v>
      </c>
    </row>
    <row r="160" spans="1:14" x14ac:dyDescent="0.35">
      <c r="A160" t="s">
        <v>254</v>
      </c>
      <c r="B160" s="9">
        <v>51.339619999999996</v>
      </c>
      <c r="C160" s="9">
        <v>12.37129</v>
      </c>
      <c r="D160" t="s">
        <v>2410</v>
      </c>
      <c r="E160" t="s">
        <v>2113</v>
      </c>
      <c r="F160" t="s">
        <v>1329</v>
      </c>
      <c r="G160" t="s">
        <v>623</v>
      </c>
      <c r="H160" t="str">
        <f t="shared" si="11"/>
        <v>GermanyLocation</v>
      </c>
      <c r="I160" t="s">
        <v>623</v>
      </c>
      <c r="J160" t="str">
        <f t="shared" si="12"/>
        <v>GermanyLocation</v>
      </c>
      <c r="K160">
        <v>51.423999999999999</v>
      </c>
      <c r="L160">
        <v>12.236000000000001</v>
      </c>
      <c r="M160" s="3">
        <v>13273</v>
      </c>
      <c r="N160" t="s">
        <v>12</v>
      </c>
    </row>
    <row r="161" spans="1:14" x14ac:dyDescent="0.35">
      <c r="A161" t="s">
        <v>268</v>
      </c>
      <c r="B161" s="9">
        <v>53.868929999999999</v>
      </c>
      <c r="C161" s="9">
        <v>10.687290000000001</v>
      </c>
      <c r="D161" t="s">
        <v>2411</v>
      </c>
      <c r="E161" t="s">
        <v>2114</v>
      </c>
      <c r="F161" t="s">
        <v>1330</v>
      </c>
      <c r="G161" t="s">
        <v>623</v>
      </c>
      <c r="H161" t="str">
        <f t="shared" si="11"/>
        <v>GermanyLocation</v>
      </c>
      <c r="I161" t="s">
        <v>623</v>
      </c>
      <c r="J161" t="str">
        <f t="shared" si="12"/>
        <v>GermanyLocation</v>
      </c>
      <c r="K161">
        <v>53.805</v>
      </c>
      <c r="L161">
        <v>10.718999999999999</v>
      </c>
      <c r="M161" s="3">
        <v>7406</v>
      </c>
      <c r="N161" t="s">
        <v>12</v>
      </c>
    </row>
    <row r="162" spans="1:14" x14ac:dyDescent="0.35">
      <c r="A162" t="s">
        <v>266</v>
      </c>
      <c r="B162" s="9">
        <v>52.12773</v>
      </c>
      <c r="C162" s="9">
        <v>11.629160000000001</v>
      </c>
      <c r="D162" t="s">
        <v>2412</v>
      </c>
      <c r="E162" t="s">
        <v>2115</v>
      </c>
      <c r="F162" t="s">
        <v>1331</v>
      </c>
      <c r="G162" t="s">
        <v>623</v>
      </c>
      <c r="H162" t="str">
        <f t="shared" si="11"/>
        <v>GermanyLocation</v>
      </c>
      <c r="I162" t="s">
        <v>623</v>
      </c>
      <c r="J162" t="str">
        <f t="shared" si="12"/>
        <v>GermanyLocation</v>
      </c>
      <c r="K162">
        <v>51.854999999999997</v>
      </c>
      <c r="L162">
        <v>11.419</v>
      </c>
      <c r="M162" s="3">
        <v>33567</v>
      </c>
      <c r="N162" t="s">
        <v>12</v>
      </c>
    </row>
    <row r="163" spans="1:14" x14ac:dyDescent="0.35">
      <c r="A163" t="s">
        <v>258</v>
      </c>
      <c r="B163" s="9">
        <v>49.489100000000001</v>
      </c>
      <c r="C163" s="9">
        <v>8.4669399999999992</v>
      </c>
      <c r="D163" t="s">
        <v>2413</v>
      </c>
      <c r="E163" t="s">
        <v>2116</v>
      </c>
      <c r="F163" t="s">
        <v>1332</v>
      </c>
      <c r="G163" t="s">
        <v>623</v>
      </c>
      <c r="H163" t="str">
        <f t="shared" si="11"/>
        <v>GermanyLocation</v>
      </c>
      <c r="I163" t="s">
        <v>623</v>
      </c>
      <c r="J163" t="str">
        <f t="shared" si="12"/>
        <v>GermanyLocation</v>
      </c>
      <c r="K163">
        <v>49.472999999999999</v>
      </c>
      <c r="L163">
        <v>8.5139999999999993</v>
      </c>
      <c r="M163" s="3">
        <v>3842</v>
      </c>
      <c r="N163" t="s">
        <v>12</v>
      </c>
    </row>
    <row r="164" spans="1:14" x14ac:dyDescent="0.35">
      <c r="A164" t="s">
        <v>260</v>
      </c>
      <c r="B164" s="9">
        <v>51.962359999999997</v>
      </c>
      <c r="C164" s="9">
        <v>7.6257099999999998</v>
      </c>
      <c r="D164" t="s">
        <v>2414</v>
      </c>
      <c r="E164" t="s">
        <v>2117</v>
      </c>
      <c r="F164" t="s">
        <v>1333</v>
      </c>
      <c r="G164" t="s">
        <v>623</v>
      </c>
      <c r="H164" t="str">
        <f t="shared" si="11"/>
        <v>GermanyLocation</v>
      </c>
      <c r="I164" t="s">
        <v>623</v>
      </c>
      <c r="J164" t="str">
        <f t="shared" si="12"/>
        <v>GermanyLocation</v>
      </c>
      <c r="K164">
        <v>52.134999999999998</v>
      </c>
      <c r="L164">
        <v>7.6849999999999996</v>
      </c>
      <c r="M164" s="3">
        <v>19620</v>
      </c>
      <c r="N164" t="s">
        <v>12</v>
      </c>
    </row>
    <row r="165" spans="1:14" x14ac:dyDescent="0.35">
      <c r="A165" t="s">
        <v>245</v>
      </c>
      <c r="B165" s="9">
        <v>48.137430000000002</v>
      </c>
      <c r="C165" s="9">
        <v>11.57549</v>
      </c>
      <c r="D165" t="s">
        <v>2416</v>
      </c>
      <c r="E165" t="s">
        <v>2119</v>
      </c>
      <c r="F165" t="s">
        <v>1335</v>
      </c>
      <c r="G165" t="s">
        <v>623</v>
      </c>
      <c r="H165" t="str">
        <f t="shared" si="11"/>
        <v>GermanyLocation</v>
      </c>
      <c r="I165" t="s">
        <v>623</v>
      </c>
      <c r="J165" t="str">
        <f t="shared" si="12"/>
        <v>GermanyLocation</v>
      </c>
      <c r="K165">
        <v>48.353999999999999</v>
      </c>
      <c r="L165">
        <v>11.786</v>
      </c>
      <c r="M165" s="3">
        <v>28686</v>
      </c>
      <c r="N165" t="s">
        <v>12</v>
      </c>
    </row>
    <row r="166" spans="1:14" x14ac:dyDescent="0.35">
      <c r="A166" t="s">
        <v>245</v>
      </c>
      <c r="B166" s="9">
        <v>48.137430000000002</v>
      </c>
      <c r="C166" s="9">
        <v>11.57549</v>
      </c>
      <c r="D166" t="s">
        <v>2415</v>
      </c>
      <c r="E166" t="s">
        <v>2118</v>
      </c>
      <c r="F166" t="s">
        <v>1334</v>
      </c>
      <c r="G166" t="s">
        <v>623</v>
      </c>
      <c r="H166" t="str">
        <f t="shared" si="11"/>
        <v>GermanyLocation</v>
      </c>
      <c r="I166" t="s">
        <v>623</v>
      </c>
      <c r="J166" t="str">
        <f t="shared" si="12"/>
        <v>GermanyLocation</v>
      </c>
      <c r="K166">
        <v>48.081000000000003</v>
      </c>
      <c r="L166">
        <v>11.282999999999999</v>
      </c>
      <c r="M166" s="3">
        <v>22604</v>
      </c>
      <c r="N166" t="s">
        <v>12</v>
      </c>
    </row>
    <row r="167" spans="1:14" x14ac:dyDescent="0.35">
      <c r="A167" t="s">
        <v>255</v>
      </c>
      <c r="B167" s="9">
        <v>49.454210000000003</v>
      </c>
      <c r="C167" s="9">
        <v>11.07752</v>
      </c>
      <c r="D167" t="s">
        <v>2417</v>
      </c>
      <c r="E167" t="s">
        <v>2120</v>
      </c>
      <c r="F167" t="s">
        <v>1336</v>
      </c>
      <c r="G167" t="s">
        <v>623</v>
      </c>
      <c r="H167" t="str">
        <f t="shared" si="11"/>
        <v>GermanyLocation</v>
      </c>
      <c r="I167" t="s">
        <v>623</v>
      </c>
      <c r="J167" t="str">
        <f t="shared" si="12"/>
        <v>GermanyLocation</v>
      </c>
      <c r="K167">
        <v>49.499000000000002</v>
      </c>
      <c r="L167">
        <v>11.077999999999999</v>
      </c>
      <c r="M167" s="3">
        <v>4980</v>
      </c>
      <c r="N167" t="s">
        <v>12</v>
      </c>
    </row>
    <row r="168" spans="1:14" x14ac:dyDescent="0.35">
      <c r="A168" t="s">
        <v>273</v>
      </c>
      <c r="B168" s="9">
        <v>51.719050000000003</v>
      </c>
      <c r="C168" s="9">
        <v>8.7543900000000008</v>
      </c>
      <c r="D168" t="s">
        <v>2418</v>
      </c>
      <c r="E168" t="s">
        <v>2121</v>
      </c>
      <c r="F168" t="s">
        <v>1337</v>
      </c>
      <c r="G168" t="s">
        <v>623</v>
      </c>
      <c r="H168" t="str">
        <f t="shared" si="11"/>
        <v>GermanyLocation</v>
      </c>
      <c r="I168" t="s">
        <v>623</v>
      </c>
      <c r="J168" t="str">
        <f t="shared" si="12"/>
        <v>GermanyLocation</v>
      </c>
      <c r="K168">
        <v>51.613999999999997</v>
      </c>
      <c r="L168">
        <v>8.6159999999999997</v>
      </c>
      <c r="M168" s="3">
        <v>15084</v>
      </c>
      <c r="N168" t="s">
        <v>12</v>
      </c>
    </row>
    <row r="169" spans="1:14" x14ac:dyDescent="0.35">
      <c r="A169" t="s">
        <v>275</v>
      </c>
      <c r="B169" s="9">
        <v>49.015129999999999</v>
      </c>
      <c r="C169" s="9">
        <v>12.101610000000001</v>
      </c>
      <c r="D169" t="s">
        <v>2419</v>
      </c>
      <c r="E169" t="s">
        <v>2122</v>
      </c>
      <c r="F169" t="s">
        <v>1338</v>
      </c>
      <c r="G169" t="s">
        <v>623</v>
      </c>
      <c r="H169" t="str">
        <f t="shared" si="11"/>
        <v>GermanyLocation</v>
      </c>
      <c r="I169" t="s">
        <v>623</v>
      </c>
      <c r="J169" t="str">
        <f t="shared" si="12"/>
        <v>GermanyLocation</v>
      </c>
      <c r="K169">
        <v>49.218000000000004</v>
      </c>
      <c r="L169">
        <v>11.836</v>
      </c>
      <c r="M169" s="3">
        <v>29707</v>
      </c>
      <c r="N169" t="s">
        <v>12</v>
      </c>
    </row>
    <row r="170" spans="1:14" x14ac:dyDescent="0.35">
      <c r="A170" t="s">
        <v>270</v>
      </c>
      <c r="B170" s="9">
        <v>54.088700000000003</v>
      </c>
      <c r="C170" s="9">
        <v>12.14049</v>
      </c>
      <c r="D170" t="s">
        <v>2420</v>
      </c>
      <c r="E170" t="s">
        <v>2123</v>
      </c>
      <c r="F170" t="s">
        <v>1339</v>
      </c>
      <c r="G170" t="s">
        <v>623</v>
      </c>
      <c r="H170" t="str">
        <f t="shared" si="11"/>
        <v>GermanyLocation</v>
      </c>
      <c r="I170" t="s">
        <v>623</v>
      </c>
      <c r="J170" t="str">
        <f t="shared" si="12"/>
        <v>GermanyLocation</v>
      </c>
      <c r="K170">
        <v>53.917999999999999</v>
      </c>
      <c r="L170">
        <v>12.278</v>
      </c>
      <c r="M170" s="3">
        <v>21000</v>
      </c>
      <c r="N170" t="s">
        <v>12</v>
      </c>
    </row>
    <row r="171" spans="1:14" x14ac:dyDescent="0.35">
      <c r="A171" t="s">
        <v>272</v>
      </c>
      <c r="B171" s="9">
        <v>49.232619999999997</v>
      </c>
      <c r="C171" s="9">
        <v>7.0098200000000004</v>
      </c>
      <c r="D171" t="s">
        <v>2421</v>
      </c>
      <c r="E171" t="s">
        <v>2124</v>
      </c>
      <c r="F171" t="s">
        <v>1340</v>
      </c>
      <c r="G171" t="s">
        <v>623</v>
      </c>
      <c r="H171" t="str">
        <f t="shared" si="11"/>
        <v>GermanyLocation</v>
      </c>
      <c r="I171" t="s">
        <v>623</v>
      </c>
      <c r="J171" t="str">
        <f t="shared" si="12"/>
        <v>GermanyLocation</v>
      </c>
      <c r="K171">
        <v>49.215000000000003</v>
      </c>
      <c r="L171">
        <v>7.11</v>
      </c>
      <c r="M171" s="3">
        <v>7534</v>
      </c>
      <c r="N171" t="s">
        <v>12</v>
      </c>
    </row>
    <row r="172" spans="1:14" x14ac:dyDescent="0.35">
      <c r="A172" t="s">
        <v>281</v>
      </c>
      <c r="B172" s="9">
        <v>50.874809999999997</v>
      </c>
      <c r="C172" s="9">
        <v>8.0243099999999998</v>
      </c>
      <c r="D172" t="s">
        <v>2422</v>
      </c>
      <c r="E172" t="s">
        <v>2125</v>
      </c>
      <c r="F172" t="s">
        <v>1341</v>
      </c>
      <c r="G172" t="s">
        <v>623</v>
      </c>
      <c r="H172" t="str">
        <f t="shared" si="11"/>
        <v>GermanyLocation</v>
      </c>
      <c r="I172" t="s">
        <v>623</v>
      </c>
      <c r="J172" t="str">
        <f t="shared" si="12"/>
        <v>GermanyLocation</v>
      </c>
      <c r="K172">
        <v>50.707999999999998</v>
      </c>
      <c r="L172">
        <v>8.0830000000000002</v>
      </c>
      <c r="M172" s="3">
        <v>19001</v>
      </c>
      <c r="N172" t="s">
        <v>12</v>
      </c>
    </row>
    <row r="173" spans="1:14" x14ac:dyDescent="0.35">
      <c r="A173" t="s">
        <v>324</v>
      </c>
      <c r="B173" s="9">
        <v>48.583919999999999</v>
      </c>
      <c r="C173" s="9">
        <v>7.7455299999999996</v>
      </c>
      <c r="D173" t="s">
        <v>2423</v>
      </c>
      <c r="E173" t="s">
        <v>2126</v>
      </c>
      <c r="F173" t="s">
        <v>1342</v>
      </c>
      <c r="G173" t="s">
        <v>623</v>
      </c>
      <c r="H173" t="str">
        <f t="shared" si="11"/>
        <v>GermanyLocation</v>
      </c>
      <c r="I173" t="s">
        <v>623</v>
      </c>
      <c r="J173" t="str">
        <f t="shared" si="12"/>
        <v>GermanyLocation</v>
      </c>
      <c r="K173">
        <v>48.369</v>
      </c>
      <c r="L173">
        <v>7.8280000000000003</v>
      </c>
      <c r="M173" s="3">
        <v>24659</v>
      </c>
      <c r="N173" t="s">
        <v>12</v>
      </c>
    </row>
    <row r="174" spans="1:14" x14ac:dyDescent="0.35">
      <c r="A174" t="s">
        <v>249</v>
      </c>
      <c r="B174" s="9">
        <v>48.782319999999999</v>
      </c>
      <c r="C174" s="9">
        <v>9.1770200000000006</v>
      </c>
      <c r="D174" t="s">
        <v>2424</v>
      </c>
      <c r="E174" t="s">
        <v>2127</v>
      </c>
      <c r="F174" t="s">
        <v>1343</v>
      </c>
      <c r="G174" t="s">
        <v>623</v>
      </c>
      <c r="H174" t="str">
        <f t="shared" si="11"/>
        <v>GermanyLocation</v>
      </c>
      <c r="I174" t="s">
        <v>623</v>
      </c>
      <c r="J174" t="str">
        <f t="shared" si="12"/>
        <v>GermanyLocation</v>
      </c>
      <c r="K174">
        <v>48.69</v>
      </c>
      <c r="L174">
        <v>9.2219999999999995</v>
      </c>
      <c r="M174" s="3">
        <v>10782</v>
      </c>
      <c r="N174" t="s">
        <v>12</v>
      </c>
    </row>
    <row r="175" spans="1:14" x14ac:dyDescent="0.35">
      <c r="A175" t="s">
        <v>282</v>
      </c>
      <c r="B175" s="9">
        <v>49.755650000000003</v>
      </c>
      <c r="C175" s="9">
        <v>6.6393500000000003</v>
      </c>
      <c r="D175" t="s">
        <v>2425</v>
      </c>
      <c r="E175" t="s">
        <v>2128</v>
      </c>
      <c r="F175" t="s">
        <v>1344</v>
      </c>
      <c r="G175" t="s">
        <v>623</v>
      </c>
      <c r="H175" t="str">
        <f t="shared" si="11"/>
        <v>GermanyLocation</v>
      </c>
      <c r="I175" t="s">
        <v>623</v>
      </c>
      <c r="J175" t="str">
        <f t="shared" si="12"/>
        <v>GermanyLocation</v>
      </c>
      <c r="K175">
        <v>49.972999999999999</v>
      </c>
      <c r="L175">
        <v>6.6929999999999996</v>
      </c>
      <c r="M175" s="3">
        <v>24472</v>
      </c>
      <c r="N175" t="s">
        <v>12</v>
      </c>
    </row>
    <row r="176" spans="1:14" x14ac:dyDescent="0.35">
      <c r="A176" t="s">
        <v>278</v>
      </c>
      <c r="B176" s="9">
        <v>48.398409999999998</v>
      </c>
      <c r="C176" s="9">
        <v>9.9915500000000002</v>
      </c>
      <c r="D176" t="s">
        <v>2426</v>
      </c>
      <c r="E176" t="s">
        <v>2129</v>
      </c>
      <c r="F176" t="s">
        <v>1345</v>
      </c>
      <c r="G176" t="s">
        <v>623</v>
      </c>
      <c r="H176" t="str">
        <f t="shared" si="11"/>
        <v>GermanyLocation</v>
      </c>
      <c r="I176" t="s">
        <v>623</v>
      </c>
      <c r="J176" t="str">
        <f t="shared" si="12"/>
        <v>GermanyLocation</v>
      </c>
      <c r="K176">
        <v>48.22</v>
      </c>
      <c r="L176">
        <v>9.91</v>
      </c>
      <c r="M176" s="3">
        <v>20734</v>
      </c>
      <c r="N176" t="s">
        <v>12</v>
      </c>
    </row>
    <row r="177" spans="1:14" x14ac:dyDescent="0.35">
      <c r="A177" t="s">
        <v>274</v>
      </c>
      <c r="B177" s="9">
        <v>49.793909999999997</v>
      </c>
      <c r="C177" s="9">
        <v>9.9512099999999997</v>
      </c>
      <c r="D177" t="s">
        <v>2427</v>
      </c>
      <c r="E177" t="s">
        <v>2130</v>
      </c>
      <c r="F177" t="s">
        <v>1346</v>
      </c>
      <c r="G177" t="s">
        <v>623</v>
      </c>
      <c r="H177" t="str">
        <f t="shared" si="11"/>
        <v>GermanyLocation</v>
      </c>
      <c r="I177" t="s">
        <v>623</v>
      </c>
      <c r="J177" t="str">
        <f t="shared" si="12"/>
        <v>GermanyLocation</v>
      </c>
      <c r="K177">
        <v>49.392000000000003</v>
      </c>
      <c r="L177">
        <v>9.9580000000000002</v>
      </c>
      <c r="M177" s="3">
        <v>44693</v>
      </c>
      <c r="N177" t="s">
        <v>12</v>
      </c>
    </row>
    <row r="178" spans="1:14" x14ac:dyDescent="0.35">
      <c r="A178" t="s">
        <v>317</v>
      </c>
      <c r="B178" s="9">
        <v>36.13326</v>
      </c>
      <c r="C178" s="9">
        <v>-5.4505100000000004</v>
      </c>
      <c r="D178" t="s">
        <v>2428</v>
      </c>
      <c r="E178" t="s">
        <v>2131</v>
      </c>
      <c r="F178" t="s">
        <v>1347</v>
      </c>
      <c r="G178" t="s">
        <v>1170</v>
      </c>
      <c r="H178" t="str">
        <f t="shared" si="11"/>
        <v>GibraltarLocation</v>
      </c>
      <c r="I178" t="s">
        <v>623</v>
      </c>
      <c r="J178" t="str">
        <f t="shared" si="12"/>
        <v>GermanyLocation</v>
      </c>
      <c r="K178">
        <v>36.151000000000003</v>
      </c>
      <c r="L178">
        <v>-5.35</v>
      </c>
      <c r="M178" s="3">
        <v>9238</v>
      </c>
      <c r="N178" t="s">
        <v>12</v>
      </c>
    </row>
    <row r="179" spans="1:14" x14ac:dyDescent="0.35">
      <c r="A179" t="s">
        <v>127</v>
      </c>
      <c r="B179" s="9">
        <v>25.90175</v>
      </c>
      <c r="C179" s="9">
        <v>-97.497479999999996</v>
      </c>
      <c r="D179" t="s">
        <v>2429</v>
      </c>
      <c r="E179" t="s">
        <v>2132</v>
      </c>
      <c r="F179" t="s">
        <v>1348</v>
      </c>
      <c r="G179" t="s">
        <v>609</v>
      </c>
      <c r="H179" t="str">
        <f t="shared" si="11"/>
        <v>MexicoLocation</v>
      </c>
      <c r="I179" t="s">
        <v>609</v>
      </c>
      <c r="J179" t="str">
        <f t="shared" si="12"/>
        <v>MexicoLocation</v>
      </c>
      <c r="K179">
        <v>25.77</v>
      </c>
      <c r="L179">
        <v>-97.525000000000006</v>
      </c>
      <c r="M179" s="3">
        <v>14906</v>
      </c>
      <c r="N179" t="s">
        <v>12</v>
      </c>
    </row>
    <row r="180" spans="1:14" x14ac:dyDescent="0.35">
      <c r="A180" t="s">
        <v>89</v>
      </c>
      <c r="B180" s="9">
        <v>32.640050000000002</v>
      </c>
      <c r="C180" s="9">
        <v>-117.0842</v>
      </c>
      <c r="D180" t="s">
        <v>2430</v>
      </c>
      <c r="E180" t="s">
        <v>2133</v>
      </c>
      <c r="F180" t="s">
        <v>1349</v>
      </c>
      <c r="G180" t="s">
        <v>609</v>
      </c>
      <c r="H180" t="str">
        <f t="shared" si="11"/>
        <v>MexicoLocation</v>
      </c>
      <c r="I180" t="s">
        <v>609</v>
      </c>
      <c r="J180" t="str">
        <f t="shared" si="12"/>
        <v>MexicoLocation</v>
      </c>
      <c r="K180">
        <v>32.540999999999997</v>
      </c>
      <c r="L180">
        <v>-116.97</v>
      </c>
      <c r="M180" s="3">
        <v>15354</v>
      </c>
      <c r="N180" t="s">
        <v>12</v>
      </c>
    </row>
    <row r="181" spans="1:14" x14ac:dyDescent="0.35">
      <c r="A181" t="s">
        <v>36</v>
      </c>
      <c r="B181" s="9">
        <v>31.75872</v>
      </c>
      <c r="C181" s="9">
        <v>-106.48693</v>
      </c>
      <c r="D181" t="s">
        <v>2431</v>
      </c>
      <c r="E181" t="s">
        <v>2134</v>
      </c>
      <c r="F181" t="s">
        <v>1350</v>
      </c>
      <c r="G181" t="s">
        <v>609</v>
      </c>
      <c r="H181" t="str">
        <f t="shared" si="11"/>
        <v>MexicoLocation</v>
      </c>
      <c r="I181" t="s">
        <v>609</v>
      </c>
      <c r="J181" t="str">
        <f t="shared" si="12"/>
        <v>MexicoLocation</v>
      </c>
      <c r="K181">
        <v>31.635999999999999</v>
      </c>
      <c r="L181">
        <v>-106.429</v>
      </c>
      <c r="M181" s="3">
        <v>14705</v>
      </c>
      <c r="N181" t="s">
        <v>12</v>
      </c>
    </row>
    <row r="182" spans="1:14" x14ac:dyDescent="0.35">
      <c r="A182" t="s">
        <v>93</v>
      </c>
      <c r="B182" s="9">
        <v>27.506409999999999</v>
      </c>
      <c r="C182" s="9">
        <v>-99.507540000000006</v>
      </c>
      <c r="D182" t="s">
        <v>2432</v>
      </c>
      <c r="E182" t="s">
        <v>2135</v>
      </c>
      <c r="F182" t="s">
        <v>1351</v>
      </c>
      <c r="G182" t="s">
        <v>609</v>
      </c>
      <c r="H182" t="str">
        <f t="shared" si="11"/>
        <v>MexicoLocation</v>
      </c>
      <c r="I182" t="s">
        <v>609</v>
      </c>
      <c r="J182" t="str">
        <f t="shared" si="12"/>
        <v>MexicoLocation</v>
      </c>
      <c r="K182">
        <v>27.443999999999999</v>
      </c>
      <c r="L182">
        <v>-99.57</v>
      </c>
      <c r="M182" s="3">
        <v>9280</v>
      </c>
      <c r="N182" t="s">
        <v>12</v>
      </c>
    </row>
    <row r="183" spans="1:14" x14ac:dyDescent="0.35">
      <c r="A183" t="s">
        <v>157</v>
      </c>
      <c r="B183" s="9">
        <v>26.203410000000002</v>
      </c>
      <c r="C183" s="9">
        <v>-98.230009999999993</v>
      </c>
      <c r="D183" t="s">
        <v>2433</v>
      </c>
      <c r="E183" t="s">
        <v>2136</v>
      </c>
      <c r="F183" t="s">
        <v>1352</v>
      </c>
      <c r="G183" t="s">
        <v>609</v>
      </c>
      <c r="H183" t="str">
        <f t="shared" si="11"/>
        <v>MexicoLocation</v>
      </c>
      <c r="I183" t="s">
        <v>609</v>
      </c>
      <c r="J183" t="str">
        <f t="shared" si="12"/>
        <v>MexicoLocation</v>
      </c>
      <c r="K183">
        <v>26.009</v>
      </c>
      <c r="L183">
        <v>-98.228999999999999</v>
      </c>
      <c r="M183" s="3">
        <v>21617</v>
      </c>
      <c r="N183" t="s">
        <v>12</v>
      </c>
    </row>
    <row r="184" spans="1:14" x14ac:dyDescent="0.35">
      <c r="A184" t="s">
        <v>261</v>
      </c>
      <c r="B184" s="9">
        <v>50.77664</v>
      </c>
      <c r="C184" s="9">
        <v>6.0834200000000003</v>
      </c>
      <c r="D184" t="s">
        <v>2434</v>
      </c>
      <c r="E184" t="s">
        <v>2137</v>
      </c>
      <c r="F184" t="s">
        <v>1353</v>
      </c>
      <c r="G184" t="s">
        <v>624</v>
      </c>
      <c r="H184" t="str">
        <f t="shared" si="11"/>
        <v>NetherlandsLocation</v>
      </c>
      <c r="I184" t="s">
        <v>624</v>
      </c>
      <c r="J184" t="str">
        <f t="shared" si="12"/>
        <v>NetherlandsLocation</v>
      </c>
      <c r="K184">
        <v>50.911999999999999</v>
      </c>
      <c r="L184">
        <v>5.77</v>
      </c>
      <c r="M184" s="3">
        <v>26660</v>
      </c>
      <c r="N184" t="s">
        <v>12</v>
      </c>
    </row>
    <row r="185" spans="1:14" x14ac:dyDescent="0.35">
      <c r="A185" t="s">
        <v>298</v>
      </c>
      <c r="B185" s="9">
        <v>43.37135</v>
      </c>
      <c r="C185" s="9">
        <v>-8.3960000000000008</v>
      </c>
      <c r="D185" t="s">
        <v>2435</v>
      </c>
      <c r="E185" t="s">
        <v>2138</v>
      </c>
      <c r="F185" t="s">
        <v>1354</v>
      </c>
      <c r="G185" t="s">
        <v>626</v>
      </c>
      <c r="H185" t="str">
        <f t="shared" si="11"/>
        <v>SpainLocation</v>
      </c>
      <c r="I185" t="s">
        <v>626</v>
      </c>
      <c r="J185" t="str">
        <f t="shared" si="12"/>
        <v>SpainLocation</v>
      </c>
      <c r="K185">
        <v>43.302</v>
      </c>
      <c r="L185">
        <v>-8.3770000000000007</v>
      </c>
      <c r="M185" s="3">
        <v>7862</v>
      </c>
      <c r="N185" t="s">
        <v>12</v>
      </c>
    </row>
    <row r="186" spans="1:14" x14ac:dyDescent="0.35">
      <c r="A186" t="s">
        <v>309</v>
      </c>
      <c r="B186" s="9">
        <v>38.994239999999998</v>
      </c>
      <c r="C186" s="9">
        <v>-1.85643</v>
      </c>
      <c r="D186" t="s">
        <v>2436</v>
      </c>
      <c r="E186" t="s">
        <v>2139</v>
      </c>
      <c r="F186" t="s">
        <v>1355</v>
      </c>
      <c r="G186" t="s">
        <v>626</v>
      </c>
      <c r="H186" t="str">
        <f t="shared" si="11"/>
        <v>SpainLocation</v>
      </c>
      <c r="I186" t="s">
        <v>626</v>
      </c>
      <c r="J186" t="str">
        <f t="shared" si="12"/>
        <v>SpainLocation</v>
      </c>
      <c r="K186">
        <v>38.948999999999998</v>
      </c>
      <c r="L186">
        <v>-1.8640000000000001</v>
      </c>
      <c r="M186" s="3">
        <v>5072</v>
      </c>
      <c r="N186" t="s">
        <v>12</v>
      </c>
    </row>
    <row r="187" spans="1:14" x14ac:dyDescent="0.35">
      <c r="A187" t="s">
        <v>293</v>
      </c>
      <c r="B187" s="9">
        <v>38.345170000000003</v>
      </c>
      <c r="C187" s="9">
        <v>-0.48148999999999997</v>
      </c>
      <c r="D187" t="s">
        <v>2437</v>
      </c>
      <c r="E187" t="s">
        <v>2140</v>
      </c>
      <c r="F187" t="s">
        <v>1356</v>
      </c>
      <c r="G187" t="s">
        <v>626</v>
      </c>
      <c r="H187" t="str">
        <f t="shared" si="11"/>
        <v>SpainLocation</v>
      </c>
      <c r="I187" t="s">
        <v>626</v>
      </c>
      <c r="J187" t="str">
        <f t="shared" si="12"/>
        <v>SpainLocation</v>
      </c>
      <c r="K187">
        <v>38.281999999999996</v>
      </c>
      <c r="L187">
        <v>-0.55800000000000005</v>
      </c>
      <c r="M187" s="3">
        <v>9690</v>
      </c>
      <c r="N187" t="s">
        <v>12</v>
      </c>
    </row>
    <row r="188" spans="1:14" x14ac:dyDescent="0.35">
      <c r="A188" t="s">
        <v>305</v>
      </c>
      <c r="B188" s="9">
        <v>36.838140000000003</v>
      </c>
      <c r="C188" s="9">
        <v>-2.45974</v>
      </c>
      <c r="D188" t="s">
        <v>2438</v>
      </c>
      <c r="E188" t="s">
        <v>2141</v>
      </c>
      <c r="F188" t="s">
        <v>1357</v>
      </c>
      <c r="G188" t="s">
        <v>626</v>
      </c>
      <c r="H188" t="str">
        <f t="shared" si="11"/>
        <v>SpainLocation</v>
      </c>
      <c r="I188" t="s">
        <v>626</v>
      </c>
      <c r="J188" t="str">
        <f t="shared" si="12"/>
        <v>SpainLocation</v>
      </c>
      <c r="K188">
        <v>36.844000000000001</v>
      </c>
      <c r="L188">
        <v>-2.37</v>
      </c>
      <c r="M188" s="3">
        <v>8012</v>
      </c>
      <c r="N188" t="s">
        <v>12</v>
      </c>
    </row>
    <row r="189" spans="1:14" x14ac:dyDescent="0.35">
      <c r="A189" t="s">
        <v>312</v>
      </c>
      <c r="B189" s="9">
        <v>38.877890000000001</v>
      </c>
      <c r="C189" s="9">
        <v>-6.9706099999999998</v>
      </c>
      <c r="D189" t="s">
        <v>2439</v>
      </c>
      <c r="E189" t="s">
        <v>2142</v>
      </c>
      <c r="F189" t="s">
        <v>1358</v>
      </c>
      <c r="G189" t="s">
        <v>626</v>
      </c>
      <c r="H189" t="str">
        <f t="shared" si="11"/>
        <v>SpainLocation</v>
      </c>
      <c r="I189" t="s">
        <v>626</v>
      </c>
      <c r="J189" t="str">
        <f t="shared" si="12"/>
        <v>SpainLocation</v>
      </c>
      <c r="K189">
        <v>38.890999999999998</v>
      </c>
      <c r="L189">
        <v>-6.8209999999999997</v>
      </c>
      <c r="M189" s="3">
        <v>13031</v>
      </c>
      <c r="N189" t="s">
        <v>12</v>
      </c>
    </row>
    <row r="190" spans="1:14" x14ac:dyDescent="0.35">
      <c r="A190" t="s">
        <v>284</v>
      </c>
      <c r="B190" s="9">
        <v>41.38879</v>
      </c>
      <c r="C190" s="9">
        <v>2.1589900000000002</v>
      </c>
      <c r="D190" t="s">
        <v>2440</v>
      </c>
      <c r="E190" t="s">
        <v>2143</v>
      </c>
      <c r="F190" t="s">
        <v>1359</v>
      </c>
      <c r="G190" t="s">
        <v>626</v>
      </c>
      <c r="H190" t="str">
        <f t="shared" si="11"/>
        <v>SpainLocation</v>
      </c>
      <c r="I190" t="s">
        <v>626</v>
      </c>
      <c r="J190" t="str">
        <f t="shared" si="12"/>
        <v>SpainLocation</v>
      </c>
      <c r="K190">
        <v>41.296999999999997</v>
      </c>
      <c r="L190">
        <v>2.0779999999999998</v>
      </c>
      <c r="M190" s="3">
        <v>12242</v>
      </c>
      <c r="N190" t="s">
        <v>12</v>
      </c>
    </row>
    <row r="191" spans="1:14" x14ac:dyDescent="0.35">
      <c r="A191" t="s">
        <v>284</v>
      </c>
      <c r="B191" s="9">
        <v>41.38879</v>
      </c>
      <c r="C191" s="9">
        <v>2.1589900000000002</v>
      </c>
      <c r="D191" t="s">
        <v>2441</v>
      </c>
      <c r="E191" t="s">
        <v>2144</v>
      </c>
      <c r="F191" t="s">
        <v>1360</v>
      </c>
      <c r="G191" t="s">
        <v>626</v>
      </c>
      <c r="H191" t="str">
        <f t="shared" si="11"/>
        <v>SpainLocation</v>
      </c>
      <c r="I191" t="s">
        <v>626</v>
      </c>
      <c r="J191" t="str">
        <f t="shared" si="12"/>
        <v>SpainLocation</v>
      </c>
      <c r="K191">
        <v>41.517000000000003</v>
      </c>
      <c r="L191">
        <v>2.1</v>
      </c>
      <c r="M191" s="3">
        <v>15080</v>
      </c>
      <c r="N191" t="s">
        <v>12</v>
      </c>
    </row>
    <row r="192" spans="1:14" x14ac:dyDescent="0.35">
      <c r="A192" t="s">
        <v>292</v>
      </c>
      <c r="B192" s="9">
        <v>43.262709999999998</v>
      </c>
      <c r="C192" s="9">
        <v>-2.9252799999999999</v>
      </c>
      <c r="D192" t="s">
        <v>2442</v>
      </c>
      <c r="E192" t="s">
        <v>2145</v>
      </c>
      <c r="F192" t="s">
        <v>1361</v>
      </c>
      <c r="G192" t="s">
        <v>626</v>
      </c>
      <c r="H192" t="str">
        <f t="shared" si="11"/>
        <v>SpainLocation</v>
      </c>
      <c r="I192" t="s">
        <v>626</v>
      </c>
      <c r="J192" t="str">
        <f t="shared" si="12"/>
        <v>SpainLocation</v>
      </c>
      <c r="K192">
        <v>43.301000000000002</v>
      </c>
      <c r="L192">
        <v>-2.911</v>
      </c>
      <c r="M192" s="3">
        <v>4411</v>
      </c>
      <c r="N192" t="s">
        <v>12</v>
      </c>
    </row>
    <row r="193" spans="1:14" x14ac:dyDescent="0.35">
      <c r="A193" t="s">
        <v>308</v>
      </c>
      <c r="B193" s="9">
        <v>42.341059999999999</v>
      </c>
      <c r="C193" s="9">
        <v>-3.7018399999999998</v>
      </c>
      <c r="D193" t="s">
        <v>2443</v>
      </c>
      <c r="E193" t="s">
        <v>2146</v>
      </c>
      <c r="F193" t="s">
        <v>1362</v>
      </c>
      <c r="G193" t="s">
        <v>626</v>
      </c>
      <c r="H193" t="str">
        <f t="shared" si="11"/>
        <v>SpainLocation</v>
      </c>
      <c r="I193" t="s">
        <v>626</v>
      </c>
      <c r="J193" t="str">
        <f t="shared" si="12"/>
        <v>SpainLocation</v>
      </c>
      <c r="K193">
        <v>42.357999999999997</v>
      </c>
      <c r="L193">
        <v>-3.621</v>
      </c>
      <c r="M193" s="3">
        <v>6905</v>
      </c>
      <c r="N193" t="s">
        <v>12</v>
      </c>
    </row>
    <row r="194" spans="1:14" x14ac:dyDescent="0.35">
      <c r="A194" t="s">
        <v>302</v>
      </c>
      <c r="B194" s="9">
        <v>37.605119999999999</v>
      </c>
      <c r="C194" s="9">
        <v>-0.98623000000000005</v>
      </c>
      <c r="D194" t="s">
        <v>2444</v>
      </c>
      <c r="E194" t="s">
        <v>2147</v>
      </c>
      <c r="F194" t="s">
        <v>1363</v>
      </c>
      <c r="G194" t="s">
        <v>626</v>
      </c>
      <c r="H194" t="str">
        <f t="shared" ref="H194:H257" si="13">G194&amp;"Location"</f>
        <v>SpainLocation</v>
      </c>
      <c r="I194" t="s">
        <v>626</v>
      </c>
      <c r="J194" t="str">
        <f t="shared" ref="J194:J257" si="14">VLOOKUP(I194,V:W,2,FALSE)</f>
        <v>SpainLocation</v>
      </c>
      <c r="K194">
        <v>37.774999999999999</v>
      </c>
      <c r="L194">
        <v>-0.81200000000000006</v>
      </c>
      <c r="M194" s="3">
        <v>24328</v>
      </c>
      <c r="N194" t="s">
        <v>12</v>
      </c>
    </row>
    <row r="195" spans="1:14" x14ac:dyDescent="0.35">
      <c r="A195" t="s">
        <v>294</v>
      </c>
      <c r="B195" s="9">
        <v>37.891550000000002</v>
      </c>
      <c r="C195" s="9">
        <v>-4.7727500000000003</v>
      </c>
      <c r="D195" t="s">
        <v>2445</v>
      </c>
      <c r="E195" t="s">
        <v>2148</v>
      </c>
      <c r="F195" t="s">
        <v>1364</v>
      </c>
      <c r="G195" t="s">
        <v>626</v>
      </c>
      <c r="H195" t="str">
        <f t="shared" si="13"/>
        <v>SpainLocation</v>
      </c>
      <c r="I195" t="s">
        <v>626</v>
      </c>
      <c r="J195" t="str">
        <f t="shared" si="14"/>
        <v>SpainLocation</v>
      </c>
      <c r="K195">
        <v>37.841999999999999</v>
      </c>
      <c r="L195">
        <v>-4.8490000000000002</v>
      </c>
      <c r="M195" s="3">
        <v>8669</v>
      </c>
      <c r="N195" t="s">
        <v>12</v>
      </c>
    </row>
    <row r="196" spans="1:14" x14ac:dyDescent="0.35">
      <c r="A196" t="s">
        <v>316</v>
      </c>
      <c r="B196" s="9">
        <v>37.282870000000003</v>
      </c>
      <c r="C196" s="9">
        <v>-5.9208800000000004</v>
      </c>
      <c r="D196" t="s">
        <v>2446</v>
      </c>
      <c r="E196" t="s">
        <v>2149</v>
      </c>
      <c r="F196" t="s">
        <v>1365</v>
      </c>
      <c r="G196" t="s">
        <v>626</v>
      </c>
      <c r="H196" t="str">
        <f t="shared" si="13"/>
        <v>SpainLocation</v>
      </c>
      <c r="I196" t="s">
        <v>626</v>
      </c>
      <c r="J196" t="str">
        <f t="shared" si="14"/>
        <v>SpainLocation</v>
      </c>
      <c r="K196">
        <v>37.174999999999997</v>
      </c>
      <c r="L196">
        <v>-5.6159999999999997</v>
      </c>
      <c r="M196" s="3">
        <v>29537</v>
      </c>
      <c r="N196" t="s">
        <v>12</v>
      </c>
    </row>
    <row r="197" spans="1:14" x14ac:dyDescent="0.35">
      <c r="A197" t="s">
        <v>299</v>
      </c>
      <c r="B197" s="9">
        <v>42.849980000000002</v>
      </c>
      <c r="C197" s="9">
        <v>-2.6726800000000002</v>
      </c>
      <c r="D197" t="s">
        <v>2447</v>
      </c>
      <c r="E197" t="s">
        <v>2150</v>
      </c>
      <c r="F197" t="s">
        <v>1366</v>
      </c>
      <c r="G197" t="s">
        <v>626</v>
      </c>
      <c r="H197" t="str">
        <f t="shared" si="13"/>
        <v>SpainLocation</v>
      </c>
      <c r="I197" t="s">
        <v>626</v>
      </c>
      <c r="J197" t="str">
        <f t="shared" si="14"/>
        <v>SpainLocation</v>
      </c>
      <c r="K197">
        <v>42.883000000000003</v>
      </c>
      <c r="L197">
        <v>-2.7240000000000002</v>
      </c>
      <c r="M197" s="3">
        <v>5565</v>
      </c>
      <c r="N197" t="s">
        <v>12</v>
      </c>
    </row>
    <row r="198" spans="1:14" x14ac:dyDescent="0.35">
      <c r="A198" t="s">
        <v>297</v>
      </c>
      <c r="B198" s="9">
        <v>43.535730000000001</v>
      </c>
      <c r="C198" s="9">
        <v>-5.6615200000000003</v>
      </c>
      <c r="D198" t="s">
        <v>2448</v>
      </c>
      <c r="E198" t="s">
        <v>2151</v>
      </c>
      <c r="F198" t="s">
        <v>1367</v>
      </c>
      <c r="G198" t="s">
        <v>626</v>
      </c>
      <c r="H198" t="str">
        <f t="shared" si="13"/>
        <v>SpainLocation</v>
      </c>
      <c r="I198" t="s">
        <v>626</v>
      </c>
      <c r="J198" t="str">
        <f t="shared" si="14"/>
        <v>SpainLocation</v>
      </c>
      <c r="K198">
        <v>43.564</v>
      </c>
      <c r="L198">
        <v>-6.0350000000000001</v>
      </c>
      <c r="M198" s="3">
        <v>30262</v>
      </c>
      <c r="N198" t="s">
        <v>12</v>
      </c>
    </row>
    <row r="199" spans="1:14" x14ac:dyDescent="0.35">
      <c r="A199" t="s">
        <v>300</v>
      </c>
      <c r="B199" s="9">
        <v>37.18817</v>
      </c>
      <c r="C199" s="9">
        <v>-3.6066699999999998</v>
      </c>
      <c r="D199" t="s">
        <v>2449</v>
      </c>
      <c r="E199" t="s">
        <v>2152</v>
      </c>
      <c r="F199" t="s">
        <v>1368</v>
      </c>
      <c r="G199" t="s">
        <v>626</v>
      </c>
      <c r="H199" t="str">
        <f t="shared" si="13"/>
        <v>SpainLocation</v>
      </c>
      <c r="I199" t="s">
        <v>626</v>
      </c>
      <c r="J199" t="str">
        <f t="shared" si="14"/>
        <v>SpainLocation</v>
      </c>
      <c r="K199">
        <v>37.133000000000003</v>
      </c>
      <c r="L199">
        <v>-3.6360000000000001</v>
      </c>
      <c r="M199" s="3">
        <v>6662</v>
      </c>
      <c r="N199" t="s">
        <v>12</v>
      </c>
    </row>
    <row r="200" spans="1:14" x14ac:dyDescent="0.35">
      <c r="A200" t="s">
        <v>300</v>
      </c>
      <c r="B200" s="9">
        <v>37.18817</v>
      </c>
      <c r="C200" s="9">
        <v>-3.6066699999999998</v>
      </c>
      <c r="D200" t="s">
        <v>2450</v>
      </c>
      <c r="E200" t="s">
        <v>2153</v>
      </c>
      <c r="F200" t="s">
        <v>1369</v>
      </c>
      <c r="G200" t="s">
        <v>626</v>
      </c>
      <c r="H200" t="str">
        <f t="shared" si="13"/>
        <v>SpainLocation</v>
      </c>
      <c r="I200" t="s">
        <v>626</v>
      </c>
      <c r="J200" t="str">
        <f t="shared" si="14"/>
        <v>SpainLocation</v>
      </c>
      <c r="K200">
        <v>37.189</v>
      </c>
      <c r="L200">
        <v>-3.7770000000000001</v>
      </c>
      <c r="M200" s="3">
        <v>15088</v>
      </c>
      <c r="N200" t="s">
        <v>12</v>
      </c>
    </row>
    <row r="201" spans="1:14" x14ac:dyDescent="0.35">
      <c r="A201" t="s">
        <v>303</v>
      </c>
      <c r="B201" s="9">
        <v>36.686450000000001</v>
      </c>
      <c r="C201" s="9">
        <v>-6.1360599999999996</v>
      </c>
      <c r="D201" t="s">
        <v>2451</v>
      </c>
      <c r="E201" t="s">
        <v>2154</v>
      </c>
      <c r="F201" t="s">
        <v>1370</v>
      </c>
      <c r="G201" t="s">
        <v>626</v>
      </c>
      <c r="H201" t="str">
        <f t="shared" si="13"/>
        <v>SpainLocation</v>
      </c>
      <c r="I201" t="s">
        <v>626</v>
      </c>
      <c r="J201" t="str">
        <f t="shared" si="14"/>
        <v>SpainLocation</v>
      </c>
      <c r="K201">
        <v>36.744999999999997</v>
      </c>
      <c r="L201">
        <v>-6.06</v>
      </c>
      <c r="M201" s="3">
        <v>9399</v>
      </c>
      <c r="N201" t="s">
        <v>12</v>
      </c>
    </row>
    <row r="202" spans="1:14" x14ac:dyDescent="0.35">
      <c r="A202" t="s">
        <v>303</v>
      </c>
      <c r="B202" s="9">
        <v>36.686450000000001</v>
      </c>
      <c r="C202" s="9">
        <v>-6.1360599999999996</v>
      </c>
      <c r="D202" t="s">
        <v>2452</v>
      </c>
      <c r="E202" t="s">
        <v>2155</v>
      </c>
      <c r="F202" t="s">
        <v>1371</v>
      </c>
      <c r="G202" t="s">
        <v>626</v>
      </c>
      <c r="H202" t="str">
        <f t="shared" si="13"/>
        <v>SpainLocation</v>
      </c>
      <c r="I202" t="s">
        <v>626</v>
      </c>
      <c r="J202" t="str">
        <f t="shared" si="14"/>
        <v>SpainLocation</v>
      </c>
      <c r="K202">
        <v>36.65</v>
      </c>
      <c r="L202">
        <v>-6.35</v>
      </c>
      <c r="M202" s="3">
        <v>19507</v>
      </c>
      <c r="N202" t="s">
        <v>12</v>
      </c>
    </row>
    <row r="203" spans="1:14" x14ac:dyDescent="0.35">
      <c r="A203" t="s">
        <v>291</v>
      </c>
      <c r="B203" s="9">
        <v>28.099730000000001</v>
      </c>
      <c r="C203" s="9">
        <v>-15.41343</v>
      </c>
      <c r="D203" t="s">
        <v>2453</v>
      </c>
      <c r="E203" t="s">
        <v>2156</v>
      </c>
      <c r="F203" t="s">
        <v>1372</v>
      </c>
      <c r="G203" t="s">
        <v>626</v>
      </c>
      <c r="H203" t="str">
        <f t="shared" si="13"/>
        <v>SpainLocation</v>
      </c>
      <c r="I203" t="s">
        <v>626</v>
      </c>
      <c r="J203" t="str">
        <f t="shared" si="14"/>
        <v>SpainLocation</v>
      </c>
      <c r="K203">
        <v>27.931999999999999</v>
      </c>
      <c r="L203">
        <v>-15.387</v>
      </c>
      <c r="M203" s="3">
        <v>18830</v>
      </c>
      <c r="N203" t="s">
        <v>12</v>
      </c>
    </row>
    <row r="204" spans="1:14" x14ac:dyDescent="0.35">
      <c r="A204" t="s">
        <v>315</v>
      </c>
      <c r="B204" s="9">
        <v>42.600029999999997</v>
      </c>
      <c r="C204" s="9">
        <v>-5.5703199999999997</v>
      </c>
      <c r="D204" t="s">
        <v>2454</v>
      </c>
      <c r="E204" t="s">
        <v>2157</v>
      </c>
      <c r="F204" t="s">
        <v>1373</v>
      </c>
      <c r="G204" t="s">
        <v>626</v>
      </c>
      <c r="H204" t="str">
        <f t="shared" si="13"/>
        <v>SpainLocation</v>
      </c>
      <c r="I204" t="s">
        <v>626</v>
      </c>
      <c r="J204" t="str">
        <f t="shared" si="14"/>
        <v>SpainLocation</v>
      </c>
      <c r="K204">
        <v>42.588999999999999</v>
      </c>
      <c r="L204">
        <v>-5.6559999999999997</v>
      </c>
      <c r="M204" s="3">
        <v>7119</v>
      </c>
      <c r="N204" t="s">
        <v>12</v>
      </c>
    </row>
    <row r="205" spans="1:14" x14ac:dyDescent="0.35">
      <c r="A205" t="s">
        <v>314</v>
      </c>
      <c r="B205" s="9">
        <v>41.61674</v>
      </c>
      <c r="C205" s="9">
        <v>0.62217999999999996</v>
      </c>
      <c r="D205" t="s">
        <v>2455</v>
      </c>
      <c r="E205" t="s">
        <v>2158</v>
      </c>
      <c r="F205" t="s">
        <v>1374</v>
      </c>
      <c r="G205" t="s">
        <v>626</v>
      </c>
      <c r="H205" t="str">
        <f t="shared" si="13"/>
        <v>SpainLocation</v>
      </c>
      <c r="I205" t="s">
        <v>626</v>
      </c>
      <c r="J205" t="str">
        <f t="shared" si="14"/>
        <v>SpainLocation</v>
      </c>
      <c r="K205">
        <v>41.728000000000002</v>
      </c>
      <c r="L205">
        <v>0.53600000000000003</v>
      </c>
      <c r="M205" s="3">
        <v>14293</v>
      </c>
      <c r="N205" t="s">
        <v>12</v>
      </c>
    </row>
    <row r="206" spans="1:14" x14ac:dyDescent="0.35">
      <c r="A206" t="s">
        <v>311</v>
      </c>
      <c r="B206" s="9">
        <v>42.466670000000001</v>
      </c>
      <c r="C206" s="9">
        <v>-2.4500000000000002</v>
      </c>
      <c r="D206" t="s">
        <v>2456</v>
      </c>
      <c r="E206" t="s">
        <v>2159</v>
      </c>
      <c r="F206" t="s">
        <v>1375</v>
      </c>
      <c r="G206" t="s">
        <v>626</v>
      </c>
      <c r="H206" t="str">
        <f t="shared" si="13"/>
        <v>SpainLocation</v>
      </c>
      <c r="I206" t="s">
        <v>626</v>
      </c>
      <c r="J206" t="str">
        <f t="shared" si="14"/>
        <v>SpainLocation</v>
      </c>
      <c r="K206">
        <v>42.45</v>
      </c>
      <c r="L206">
        <v>-2.3330000000000002</v>
      </c>
      <c r="M206" s="3">
        <v>9775</v>
      </c>
      <c r="N206" t="s">
        <v>12</v>
      </c>
    </row>
    <row r="207" spans="1:14" x14ac:dyDescent="0.35">
      <c r="A207" t="s">
        <v>283</v>
      </c>
      <c r="B207" s="9">
        <v>40.416499999999999</v>
      </c>
      <c r="C207" s="9">
        <v>-3.7025600000000001</v>
      </c>
      <c r="D207" t="s">
        <v>2459</v>
      </c>
      <c r="E207" t="s">
        <v>2162</v>
      </c>
      <c r="F207" t="s">
        <v>1378</v>
      </c>
      <c r="G207" t="s">
        <v>626</v>
      </c>
      <c r="H207" t="str">
        <f t="shared" si="13"/>
        <v>SpainLocation</v>
      </c>
      <c r="I207" t="s">
        <v>626</v>
      </c>
      <c r="J207" t="str">
        <f t="shared" si="14"/>
        <v>SpainLocation</v>
      </c>
      <c r="K207">
        <v>40.494</v>
      </c>
      <c r="L207">
        <v>-3.5670000000000002</v>
      </c>
      <c r="M207" s="3">
        <v>14346</v>
      </c>
      <c r="N207" t="s">
        <v>12</v>
      </c>
    </row>
    <row r="208" spans="1:14" x14ac:dyDescent="0.35">
      <c r="A208" t="s">
        <v>283</v>
      </c>
      <c r="B208" s="9">
        <v>40.416499999999999</v>
      </c>
      <c r="C208" s="9">
        <v>-3.7025600000000001</v>
      </c>
      <c r="D208" t="s">
        <v>2457</v>
      </c>
      <c r="E208" t="s">
        <v>2160</v>
      </c>
      <c r="F208" t="s">
        <v>1376</v>
      </c>
      <c r="G208" t="s">
        <v>626</v>
      </c>
      <c r="H208" t="str">
        <f t="shared" si="13"/>
        <v>SpainLocation</v>
      </c>
      <c r="I208" t="s">
        <v>626</v>
      </c>
      <c r="J208" t="str">
        <f t="shared" si="14"/>
        <v>SpainLocation</v>
      </c>
      <c r="K208">
        <v>40.371000000000002</v>
      </c>
      <c r="L208">
        <v>-3.7850000000000001</v>
      </c>
      <c r="M208" s="3">
        <v>8622</v>
      </c>
      <c r="N208" t="s">
        <v>12</v>
      </c>
    </row>
    <row r="209" spans="1:14" x14ac:dyDescent="0.35">
      <c r="A209" t="s">
        <v>283</v>
      </c>
      <c r="B209" s="9">
        <v>40.416499999999999</v>
      </c>
      <c r="C209" s="9">
        <v>-3.7025600000000001</v>
      </c>
      <c r="D209" t="s">
        <v>2458</v>
      </c>
      <c r="E209" t="s">
        <v>2161</v>
      </c>
      <c r="F209" t="s">
        <v>1377</v>
      </c>
      <c r="G209" t="s">
        <v>626</v>
      </c>
      <c r="H209" t="str">
        <f t="shared" si="13"/>
        <v>SpainLocation</v>
      </c>
      <c r="I209" t="s">
        <v>626</v>
      </c>
      <c r="J209" t="str">
        <f t="shared" si="14"/>
        <v>SpainLocation</v>
      </c>
      <c r="K209">
        <v>40.293999999999997</v>
      </c>
      <c r="L209">
        <v>-3.7240000000000002</v>
      </c>
      <c r="M209" s="3">
        <v>13741</v>
      </c>
      <c r="N209" t="s">
        <v>12</v>
      </c>
    </row>
    <row r="210" spans="1:14" x14ac:dyDescent="0.35">
      <c r="A210" t="s">
        <v>283</v>
      </c>
      <c r="B210" s="9">
        <v>40.416499999999999</v>
      </c>
      <c r="C210" s="9">
        <v>-3.7025600000000001</v>
      </c>
      <c r="D210" t="s">
        <v>2461</v>
      </c>
      <c r="E210" t="s">
        <v>2164</v>
      </c>
      <c r="F210" t="s">
        <v>1380</v>
      </c>
      <c r="G210" t="s">
        <v>626</v>
      </c>
      <c r="H210" t="str">
        <f t="shared" si="13"/>
        <v>SpainLocation</v>
      </c>
      <c r="I210" t="s">
        <v>626</v>
      </c>
      <c r="J210" t="str">
        <f t="shared" si="14"/>
        <v>SpainLocation</v>
      </c>
      <c r="K210">
        <v>40.65</v>
      </c>
      <c r="L210">
        <v>-3.7330000000000001</v>
      </c>
      <c r="M210" s="3">
        <v>26091</v>
      </c>
      <c r="N210" t="s">
        <v>12</v>
      </c>
    </row>
    <row r="211" spans="1:14" x14ac:dyDescent="0.35">
      <c r="A211" t="s">
        <v>283</v>
      </c>
      <c r="B211" s="9">
        <v>40.416499999999999</v>
      </c>
      <c r="C211" s="9">
        <v>-3.7025600000000001</v>
      </c>
      <c r="D211" t="s">
        <v>2460</v>
      </c>
      <c r="E211" t="s">
        <v>2163</v>
      </c>
      <c r="F211" t="s">
        <v>1379</v>
      </c>
      <c r="G211" t="s">
        <v>626</v>
      </c>
      <c r="H211" t="str">
        <f t="shared" si="13"/>
        <v>SpainLocation</v>
      </c>
      <c r="I211" t="s">
        <v>626</v>
      </c>
      <c r="J211" t="str">
        <f t="shared" si="14"/>
        <v>SpainLocation</v>
      </c>
      <c r="K211">
        <v>40.497</v>
      </c>
      <c r="L211">
        <v>-3.4460000000000002</v>
      </c>
      <c r="M211" s="3">
        <v>23480</v>
      </c>
      <c r="N211" t="s">
        <v>12</v>
      </c>
    </row>
    <row r="212" spans="1:14" x14ac:dyDescent="0.35">
      <c r="A212" t="s">
        <v>288</v>
      </c>
      <c r="B212" s="9">
        <v>36.72016</v>
      </c>
      <c r="C212" s="9">
        <v>-4.4203400000000004</v>
      </c>
      <c r="D212" t="s">
        <v>2462</v>
      </c>
      <c r="E212" t="s">
        <v>2165</v>
      </c>
      <c r="F212" t="s">
        <v>1381</v>
      </c>
      <c r="G212" t="s">
        <v>626</v>
      </c>
      <c r="H212" t="str">
        <f t="shared" si="13"/>
        <v>SpainLocation</v>
      </c>
      <c r="I212" t="s">
        <v>626</v>
      </c>
      <c r="J212" t="str">
        <f t="shared" si="14"/>
        <v>SpainLocation</v>
      </c>
      <c r="K212">
        <v>36.674999999999997</v>
      </c>
      <c r="L212">
        <v>-4.4989999999999997</v>
      </c>
      <c r="M212" s="3">
        <v>8625</v>
      </c>
      <c r="N212" t="s">
        <v>12</v>
      </c>
    </row>
    <row r="213" spans="1:14" x14ac:dyDescent="0.35">
      <c r="A213" t="s">
        <v>289</v>
      </c>
      <c r="B213" s="9">
        <v>37.98704</v>
      </c>
      <c r="C213" s="9">
        <v>-1.1300399999999999</v>
      </c>
      <c r="D213" t="s">
        <v>2463</v>
      </c>
      <c r="E213" t="s">
        <v>2166</v>
      </c>
      <c r="F213" t="s">
        <v>1382</v>
      </c>
      <c r="G213" t="s">
        <v>626</v>
      </c>
      <c r="H213" t="str">
        <f t="shared" si="13"/>
        <v>SpainLocation</v>
      </c>
      <c r="I213" t="s">
        <v>626</v>
      </c>
      <c r="J213" t="str">
        <f t="shared" si="14"/>
        <v>SpainLocation</v>
      </c>
      <c r="K213">
        <v>37.951000000000001</v>
      </c>
      <c r="L213">
        <v>-1.23</v>
      </c>
      <c r="M213" s="3">
        <v>9635</v>
      </c>
      <c r="N213" t="s">
        <v>12</v>
      </c>
    </row>
    <row r="214" spans="1:14" x14ac:dyDescent="0.35">
      <c r="A214" t="s">
        <v>290</v>
      </c>
      <c r="B214" s="9">
        <v>39.569389999999999</v>
      </c>
      <c r="C214" s="9">
        <v>2.6502400000000002</v>
      </c>
      <c r="D214" t="s">
        <v>2464</v>
      </c>
      <c r="E214" t="s">
        <v>2167</v>
      </c>
      <c r="F214" t="s">
        <v>1383</v>
      </c>
      <c r="G214" t="s">
        <v>626</v>
      </c>
      <c r="H214" t="str">
        <f t="shared" si="13"/>
        <v>SpainLocation</v>
      </c>
      <c r="I214" t="s">
        <v>626</v>
      </c>
      <c r="J214" t="str">
        <f t="shared" si="14"/>
        <v>SpainLocation</v>
      </c>
      <c r="K214">
        <v>39.549999999999997</v>
      </c>
      <c r="L214">
        <v>2.7330000000000001</v>
      </c>
      <c r="M214" s="3">
        <v>7415</v>
      </c>
      <c r="N214" t="s">
        <v>12</v>
      </c>
    </row>
    <row r="215" spans="1:14" x14ac:dyDescent="0.35">
      <c r="A215" t="s">
        <v>304</v>
      </c>
      <c r="B215" s="9">
        <v>42.816870000000002</v>
      </c>
      <c r="C215" s="9">
        <v>-1.64323</v>
      </c>
      <c r="D215" t="s">
        <v>2465</v>
      </c>
      <c r="E215" t="s">
        <v>2168</v>
      </c>
      <c r="F215" t="s">
        <v>1384</v>
      </c>
      <c r="G215" t="s">
        <v>626</v>
      </c>
      <c r="H215" t="str">
        <f t="shared" si="13"/>
        <v>SpainLocation</v>
      </c>
      <c r="I215" t="s">
        <v>626</v>
      </c>
      <c r="J215" t="str">
        <f t="shared" si="14"/>
        <v>SpainLocation</v>
      </c>
      <c r="K215">
        <v>42.77</v>
      </c>
      <c r="L215">
        <v>-1.6459999999999999</v>
      </c>
      <c r="M215" s="3">
        <v>5216</v>
      </c>
      <c r="N215" t="s">
        <v>12</v>
      </c>
    </row>
    <row r="216" spans="1:14" x14ac:dyDescent="0.35">
      <c r="A216" t="s">
        <v>310</v>
      </c>
      <c r="B216" s="9">
        <v>40.968820000000001</v>
      </c>
      <c r="C216" s="9">
        <v>-5.6638799999999998</v>
      </c>
      <c r="D216" t="s">
        <v>2466</v>
      </c>
      <c r="E216" t="s">
        <v>2169</v>
      </c>
      <c r="F216" t="s">
        <v>1385</v>
      </c>
      <c r="G216" t="s">
        <v>626</v>
      </c>
      <c r="H216" t="str">
        <f t="shared" si="13"/>
        <v>SpainLocation</v>
      </c>
      <c r="I216" t="s">
        <v>626</v>
      </c>
      <c r="J216" t="str">
        <f t="shared" si="14"/>
        <v>SpainLocation</v>
      </c>
      <c r="K216">
        <v>40.951999999999998</v>
      </c>
      <c r="L216">
        <v>-5.5019999999999998</v>
      </c>
      <c r="M216" s="3">
        <v>13721</v>
      </c>
      <c r="N216" t="s">
        <v>12</v>
      </c>
    </row>
    <row r="217" spans="1:14" x14ac:dyDescent="0.35">
      <c r="A217" t="s">
        <v>306</v>
      </c>
      <c r="B217" s="9">
        <v>43.312829999999998</v>
      </c>
      <c r="C217" s="9">
        <v>-1.97499</v>
      </c>
      <c r="D217" t="s">
        <v>2467</v>
      </c>
      <c r="E217" t="s">
        <v>2170</v>
      </c>
      <c r="F217" t="s">
        <v>1386</v>
      </c>
      <c r="G217" t="s">
        <v>626</v>
      </c>
      <c r="H217" t="str">
        <f t="shared" si="13"/>
        <v>SpainLocation</v>
      </c>
      <c r="I217" t="s">
        <v>626</v>
      </c>
      <c r="J217" t="str">
        <f t="shared" si="14"/>
        <v>SpainLocation</v>
      </c>
      <c r="K217">
        <v>43.356999999999999</v>
      </c>
      <c r="L217">
        <v>-1.7909999999999999</v>
      </c>
      <c r="M217" s="3">
        <v>15670</v>
      </c>
      <c r="N217" t="s">
        <v>12</v>
      </c>
    </row>
    <row r="218" spans="1:14" x14ac:dyDescent="0.35">
      <c r="A218" t="s">
        <v>301</v>
      </c>
      <c r="B218" s="9">
        <v>28.468240000000002</v>
      </c>
      <c r="C218" s="9">
        <v>-16.254619999999999</v>
      </c>
      <c r="D218" t="s">
        <v>2468</v>
      </c>
      <c r="E218" t="s">
        <v>2171</v>
      </c>
      <c r="F218" t="s">
        <v>1387</v>
      </c>
      <c r="G218" t="s">
        <v>626</v>
      </c>
      <c r="H218" t="str">
        <f t="shared" si="13"/>
        <v>SpainLocation</v>
      </c>
      <c r="I218" t="s">
        <v>626</v>
      </c>
      <c r="J218" t="str">
        <f t="shared" si="14"/>
        <v>SpainLocation</v>
      </c>
      <c r="K218">
        <v>28.483000000000001</v>
      </c>
      <c r="L218">
        <v>-16.341999999999999</v>
      </c>
      <c r="M218" s="3">
        <v>8697</v>
      </c>
      <c r="N218" t="s">
        <v>12</v>
      </c>
    </row>
    <row r="219" spans="1:14" x14ac:dyDescent="0.35">
      <c r="A219" t="s">
        <v>307</v>
      </c>
      <c r="B219" s="9">
        <v>43.46472</v>
      </c>
      <c r="C219" s="9">
        <v>-3.80444</v>
      </c>
      <c r="D219" t="s">
        <v>2469</v>
      </c>
      <c r="E219" t="s">
        <v>2172</v>
      </c>
      <c r="F219" t="s">
        <v>1388</v>
      </c>
      <c r="G219" t="s">
        <v>626</v>
      </c>
      <c r="H219" t="str">
        <f t="shared" si="13"/>
        <v>SpainLocation</v>
      </c>
      <c r="I219" t="s">
        <v>626</v>
      </c>
      <c r="J219" t="str">
        <f t="shared" si="14"/>
        <v>SpainLocation</v>
      </c>
      <c r="K219">
        <v>43.427</v>
      </c>
      <c r="L219">
        <v>-3.82</v>
      </c>
      <c r="M219" s="3">
        <v>4378</v>
      </c>
      <c r="N219" t="s">
        <v>12</v>
      </c>
    </row>
    <row r="220" spans="1:14" x14ac:dyDescent="0.35">
      <c r="A220" t="s">
        <v>286</v>
      </c>
      <c r="B220" s="9">
        <v>37.382829999999998</v>
      </c>
      <c r="C220" s="9">
        <v>-5.9731699999999996</v>
      </c>
      <c r="D220" t="s">
        <v>2471</v>
      </c>
      <c r="E220" t="s">
        <v>2174</v>
      </c>
      <c r="F220" t="s">
        <v>1390</v>
      </c>
      <c r="G220" t="s">
        <v>626</v>
      </c>
      <c r="H220" t="str">
        <f t="shared" si="13"/>
        <v>SpainLocation</v>
      </c>
      <c r="I220" t="s">
        <v>626</v>
      </c>
      <c r="J220" t="str">
        <f t="shared" si="14"/>
        <v>SpainLocation</v>
      </c>
      <c r="K220">
        <v>37.417999999999999</v>
      </c>
      <c r="L220">
        <v>-5.8929999999999998</v>
      </c>
      <c r="M220" s="3">
        <v>8089</v>
      </c>
      <c r="N220" t="s">
        <v>12</v>
      </c>
    </row>
    <row r="221" spans="1:14" x14ac:dyDescent="0.35">
      <c r="A221" t="s">
        <v>286</v>
      </c>
      <c r="B221" s="9">
        <v>37.382829999999998</v>
      </c>
      <c r="C221" s="9">
        <v>-5.9731699999999996</v>
      </c>
      <c r="D221" t="s">
        <v>2470</v>
      </c>
      <c r="E221" t="s">
        <v>2173</v>
      </c>
      <c r="F221" t="s">
        <v>1389</v>
      </c>
      <c r="G221" t="s">
        <v>626</v>
      </c>
      <c r="H221" t="str">
        <f t="shared" si="13"/>
        <v>SpainLocation</v>
      </c>
      <c r="I221" t="s">
        <v>626</v>
      </c>
      <c r="J221" t="str">
        <f t="shared" si="14"/>
        <v>SpainLocation</v>
      </c>
      <c r="K221">
        <v>37.317</v>
      </c>
      <c r="L221">
        <v>-6</v>
      </c>
      <c r="M221" s="3">
        <v>7694</v>
      </c>
      <c r="N221" t="s">
        <v>12</v>
      </c>
    </row>
    <row r="222" spans="1:14" x14ac:dyDescent="0.35">
      <c r="A222" t="s">
        <v>313</v>
      </c>
      <c r="B222" s="9">
        <v>41.116669999999999</v>
      </c>
      <c r="C222" s="9">
        <v>1.25</v>
      </c>
      <c r="D222" t="s">
        <v>2472</v>
      </c>
      <c r="E222" t="s">
        <v>2175</v>
      </c>
      <c r="F222" t="s">
        <v>1391</v>
      </c>
      <c r="G222" t="s">
        <v>626</v>
      </c>
      <c r="H222" t="str">
        <f t="shared" si="13"/>
        <v>SpainLocation</v>
      </c>
      <c r="I222" t="s">
        <v>626</v>
      </c>
      <c r="J222" t="str">
        <f t="shared" si="14"/>
        <v>SpainLocation</v>
      </c>
      <c r="K222">
        <v>41.146999999999998</v>
      </c>
      <c r="L222">
        <v>1.167</v>
      </c>
      <c r="M222" s="3">
        <v>7726</v>
      </c>
      <c r="N222" t="s">
        <v>12</v>
      </c>
    </row>
    <row r="223" spans="1:14" x14ac:dyDescent="0.35">
      <c r="A223" t="s">
        <v>285</v>
      </c>
      <c r="B223" s="9">
        <v>39.469749999999998</v>
      </c>
      <c r="C223" s="9">
        <v>-0.37739</v>
      </c>
      <c r="D223" t="s">
        <v>2473</v>
      </c>
      <c r="E223" t="s">
        <v>2176</v>
      </c>
      <c r="F223" t="s">
        <v>1392</v>
      </c>
      <c r="G223" t="s">
        <v>626</v>
      </c>
      <c r="H223" t="str">
        <f t="shared" si="13"/>
        <v>SpainLocation</v>
      </c>
      <c r="I223" t="s">
        <v>626</v>
      </c>
      <c r="J223" t="str">
        <f t="shared" si="14"/>
        <v>SpainLocation</v>
      </c>
      <c r="K223">
        <v>39.488999999999997</v>
      </c>
      <c r="L223">
        <v>-0.48199999999999998</v>
      </c>
      <c r="M223" s="3">
        <v>9229</v>
      </c>
      <c r="N223" t="s">
        <v>12</v>
      </c>
    </row>
    <row r="224" spans="1:14" x14ac:dyDescent="0.35">
      <c r="A224" t="s">
        <v>285</v>
      </c>
      <c r="B224" s="9">
        <v>39.469749999999998</v>
      </c>
      <c r="C224" s="9">
        <v>-0.37739</v>
      </c>
      <c r="D224" t="s">
        <v>2473</v>
      </c>
      <c r="E224" t="s">
        <v>2176</v>
      </c>
      <c r="F224" t="s">
        <v>1393</v>
      </c>
      <c r="G224" t="s">
        <v>626</v>
      </c>
      <c r="H224" t="str">
        <f t="shared" si="13"/>
        <v>SpainLocation</v>
      </c>
      <c r="I224" t="s">
        <v>626</v>
      </c>
      <c r="J224" t="str">
        <f t="shared" si="14"/>
        <v>SpainLocation</v>
      </c>
      <c r="K224">
        <v>39.582999999999998</v>
      </c>
      <c r="L224">
        <v>-0.45</v>
      </c>
      <c r="M224" s="3">
        <v>14048</v>
      </c>
      <c r="N224" t="s">
        <v>12</v>
      </c>
    </row>
    <row r="225" spans="1:14" x14ac:dyDescent="0.35">
      <c r="A225" t="s">
        <v>295</v>
      </c>
      <c r="B225" s="9">
        <v>41.655180000000001</v>
      </c>
      <c r="C225" s="9">
        <v>-4.7237200000000001</v>
      </c>
      <c r="D225" t="s">
        <v>2474</v>
      </c>
      <c r="E225" t="s">
        <v>2177</v>
      </c>
      <c r="F225" t="s">
        <v>1394</v>
      </c>
      <c r="G225" t="s">
        <v>626</v>
      </c>
      <c r="H225" t="str">
        <f t="shared" si="13"/>
        <v>SpainLocation</v>
      </c>
      <c r="I225" t="s">
        <v>626</v>
      </c>
      <c r="J225" t="str">
        <f t="shared" si="14"/>
        <v>SpainLocation</v>
      </c>
      <c r="K225">
        <v>41.706000000000003</v>
      </c>
      <c r="L225">
        <v>-4.8520000000000003</v>
      </c>
      <c r="M225" s="3">
        <v>12059</v>
      </c>
      <c r="N225" t="s">
        <v>12</v>
      </c>
    </row>
    <row r="226" spans="1:14" x14ac:dyDescent="0.35">
      <c r="A226" t="s">
        <v>296</v>
      </c>
      <c r="B226" s="9">
        <v>42.232819999999997</v>
      </c>
      <c r="C226" s="9">
        <v>-8.7226400000000002</v>
      </c>
      <c r="D226" t="s">
        <v>2475</v>
      </c>
      <c r="E226" t="s">
        <v>2178</v>
      </c>
      <c r="F226" t="s">
        <v>1395</v>
      </c>
      <c r="G226" t="s">
        <v>626</v>
      </c>
      <c r="H226" t="str">
        <f t="shared" si="13"/>
        <v>SpainLocation</v>
      </c>
      <c r="I226" t="s">
        <v>626</v>
      </c>
      <c r="J226" t="str">
        <f t="shared" si="14"/>
        <v>SpainLocation</v>
      </c>
      <c r="K226">
        <v>42.231999999999999</v>
      </c>
      <c r="L226">
        <v>-8.6270000000000007</v>
      </c>
      <c r="M226" s="3">
        <v>7874</v>
      </c>
      <c r="N226" t="s">
        <v>12</v>
      </c>
    </row>
    <row r="227" spans="1:14" x14ac:dyDescent="0.35">
      <c r="A227" t="s">
        <v>287</v>
      </c>
      <c r="B227" s="9">
        <v>41.656059999999997</v>
      </c>
      <c r="C227" s="9">
        <v>-0.87734000000000001</v>
      </c>
      <c r="D227" t="s">
        <v>2476</v>
      </c>
      <c r="E227" t="s">
        <v>2179</v>
      </c>
      <c r="F227" t="s">
        <v>1396</v>
      </c>
      <c r="G227" t="s">
        <v>626</v>
      </c>
      <c r="H227" t="str">
        <f t="shared" si="13"/>
        <v>SpainLocation</v>
      </c>
      <c r="I227" t="s">
        <v>626</v>
      </c>
      <c r="J227" t="str">
        <f t="shared" si="14"/>
        <v>SpainLocation</v>
      </c>
      <c r="K227">
        <v>41.665999999999997</v>
      </c>
      <c r="L227">
        <v>-1.042</v>
      </c>
      <c r="M227" s="3">
        <v>13723</v>
      </c>
      <c r="N227" t="s">
        <v>12</v>
      </c>
    </row>
    <row r="228" spans="1:14" x14ac:dyDescent="0.35">
      <c r="A228" t="s">
        <v>374</v>
      </c>
      <c r="B228" s="9">
        <v>57.143689999999999</v>
      </c>
      <c r="C228" s="9">
        <v>-2.0981399999999999</v>
      </c>
      <c r="D228" t="s">
        <v>2477</v>
      </c>
      <c r="E228" t="s">
        <v>2180</v>
      </c>
      <c r="F228" t="s">
        <v>1397</v>
      </c>
      <c r="G228" t="s">
        <v>627</v>
      </c>
      <c r="H228" t="str">
        <f t="shared" si="13"/>
        <v>United KingdomLocation</v>
      </c>
      <c r="I228" t="s">
        <v>627</v>
      </c>
      <c r="J228" t="str">
        <f t="shared" si="14"/>
        <v>UnitedKingdomLocation</v>
      </c>
      <c r="K228">
        <v>57.201999999999998</v>
      </c>
      <c r="L228">
        <v>-2.198</v>
      </c>
      <c r="M228" s="3">
        <v>8847</v>
      </c>
      <c r="N228" t="s">
        <v>12</v>
      </c>
    </row>
    <row r="229" spans="1:14" x14ac:dyDescent="0.35">
      <c r="A229" t="s">
        <v>368</v>
      </c>
      <c r="B229" s="9">
        <v>54.596820000000001</v>
      </c>
      <c r="C229" s="9">
        <v>-5.9254100000000003</v>
      </c>
      <c r="D229" t="s">
        <v>2479</v>
      </c>
      <c r="E229" t="s">
        <v>2182</v>
      </c>
      <c r="F229" t="s">
        <v>1399</v>
      </c>
      <c r="G229" t="s">
        <v>627</v>
      </c>
      <c r="H229" t="str">
        <f t="shared" si="13"/>
        <v>United KingdomLocation</v>
      </c>
      <c r="I229" t="s">
        <v>627</v>
      </c>
      <c r="J229" t="str">
        <f t="shared" si="14"/>
        <v>UnitedKingdomLocation</v>
      </c>
      <c r="K229">
        <v>54.658000000000001</v>
      </c>
      <c r="L229">
        <v>-6.2160000000000002</v>
      </c>
      <c r="M229" s="3">
        <v>19903</v>
      </c>
      <c r="N229" t="s">
        <v>12</v>
      </c>
    </row>
    <row r="230" spans="1:14" x14ac:dyDescent="0.35">
      <c r="A230" t="s">
        <v>368</v>
      </c>
      <c r="B230" s="9">
        <v>54.596820000000001</v>
      </c>
      <c r="C230" s="9">
        <v>-5.9254100000000003</v>
      </c>
      <c r="D230" t="s">
        <v>2478</v>
      </c>
      <c r="E230" t="s">
        <v>2181</v>
      </c>
      <c r="F230" t="s">
        <v>1398</v>
      </c>
      <c r="G230" t="s">
        <v>627</v>
      </c>
      <c r="H230" t="str">
        <f t="shared" si="13"/>
        <v>United KingdomLocation</v>
      </c>
      <c r="I230" t="s">
        <v>627</v>
      </c>
      <c r="J230" t="str">
        <f t="shared" si="14"/>
        <v>UnitedKingdomLocation</v>
      </c>
      <c r="K230">
        <v>54.618000000000002</v>
      </c>
      <c r="L230">
        <v>-5.8730000000000002</v>
      </c>
      <c r="M230" s="3">
        <v>4115</v>
      </c>
      <c r="N230" t="s">
        <v>12</v>
      </c>
    </row>
    <row r="231" spans="1:14" x14ac:dyDescent="0.35">
      <c r="A231" t="s">
        <v>106</v>
      </c>
      <c r="B231" s="9">
        <v>52.48142</v>
      </c>
      <c r="C231" s="9">
        <v>-1.8998299999999999</v>
      </c>
      <c r="D231" t="s">
        <v>2480</v>
      </c>
      <c r="E231" t="s">
        <v>2183</v>
      </c>
      <c r="F231" t="s">
        <v>1400</v>
      </c>
      <c r="G231" t="s">
        <v>627</v>
      </c>
      <c r="H231" t="str">
        <f t="shared" si="13"/>
        <v>United KingdomLocation</v>
      </c>
      <c r="I231" t="s">
        <v>627</v>
      </c>
      <c r="J231" t="str">
        <f t="shared" si="14"/>
        <v>UnitedKingdomLocation</v>
      </c>
      <c r="K231">
        <v>52.454000000000001</v>
      </c>
      <c r="L231">
        <v>-1.748</v>
      </c>
      <c r="M231" s="3">
        <v>10727</v>
      </c>
      <c r="N231" t="s">
        <v>12</v>
      </c>
    </row>
    <row r="232" spans="1:14" x14ac:dyDescent="0.35">
      <c r="A232" t="s">
        <v>378</v>
      </c>
      <c r="B232" s="9">
        <v>50.720480000000002</v>
      </c>
      <c r="C232" s="9">
        <v>-1.8794999999999999</v>
      </c>
      <c r="D232" t="s">
        <v>2481</v>
      </c>
      <c r="E232" t="s">
        <v>2184</v>
      </c>
      <c r="F232" t="s">
        <v>1401</v>
      </c>
      <c r="G232" t="s">
        <v>627</v>
      </c>
      <c r="H232" t="str">
        <f t="shared" si="13"/>
        <v>United KingdomLocation</v>
      </c>
      <c r="I232" t="s">
        <v>627</v>
      </c>
      <c r="J232" t="str">
        <f t="shared" si="14"/>
        <v>UnitedKingdomLocation</v>
      </c>
      <c r="K232">
        <v>50.78</v>
      </c>
      <c r="L232">
        <v>-1.843</v>
      </c>
      <c r="M232" s="3">
        <v>7099</v>
      </c>
      <c r="N232" t="s">
        <v>12</v>
      </c>
    </row>
    <row r="233" spans="1:14" x14ac:dyDescent="0.35">
      <c r="A233" t="s">
        <v>386</v>
      </c>
      <c r="B233" s="9">
        <v>50.828380000000003</v>
      </c>
      <c r="C233" s="9">
        <v>-0.13947000000000001</v>
      </c>
      <c r="D233" t="s">
        <v>2482</v>
      </c>
      <c r="E233" t="s">
        <v>2185</v>
      </c>
      <c r="F233" t="s">
        <v>1402</v>
      </c>
      <c r="G233" t="s">
        <v>627</v>
      </c>
      <c r="H233" t="str">
        <f t="shared" si="13"/>
        <v>United KingdomLocation</v>
      </c>
      <c r="I233" t="s">
        <v>627</v>
      </c>
      <c r="J233" t="str">
        <f t="shared" si="14"/>
        <v>UnitedKingdomLocation</v>
      </c>
      <c r="K233">
        <v>50.835999999999999</v>
      </c>
      <c r="L233">
        <v>-0.29699999999999999</v>
      </c>
      <c r="M233" s="3">
        <v>11095</v>
      </c>
      <c r="N233" t="s">
        <v>12</v>
      </c>
    </row>
    <row r="234" spans="1:14" x14ac:dyDescent="0.35">
      <c r="A234" t="s">
        <v>356</v>
      </c>
      <c r="B234" s="9">
        <v>51.45523</v>
      </c>
      <c r="C234" s="9">
        <v>-2.5966499999999999</v>
      </c>
      <c r="D234" t="s">
        <v>2483</v>
      </c>
      <c r="E234" t="s">
        <v>2186</v>
      </c>
      <c r="F234" t="s">
        <v>1403</v>
      </c>
      <c r="G234" t="s">
        <v>627</v>
      </c>
      <c r="H234" t="str">
        <f t="shared" si="13"/>
        <v>United KingdomLocation</v>
      </c>
      <c r="I234" t="s">
        <v>627</v>
      </c>
      <c r="J234" t="str">
        <f t="shared" si="14"/>
        <v>UnitedKingdomLocation</v>
      </c>
      <c r="K234">
        <v>51.383000000000003</v>
      </c>
      <c r="L234">
        <v>-2.7189999999999999</v>
      </c>
      <c r="M234" s="3">
        <v>11682</v>
      </c>
      <c r="N234" t="s">
        <v>12</v>
      </c>
    </row>
    <row r="235" spans="1:14" x14ac:dyDescent="0.35">
      <c r="A235" t="s">
        <v>356</v>
      </c>
      <c r="B235" s="9">
        <v>51.45523</v>
      </c>
      <c r="C235" s="9">
        <v>-2.5966499999999999</v>
      </c>
      <c r="D235" t="s">
        <v>2484</v>
      </c>
      <c r="E235" t="s">
        <v>2187</v>
      </c>
      <c r="F235" t="s">
        <v>1404</v>
      </c>
      <c r="G235" t="s">
        <v>627</v>
      </c>
      <c r="H235" t="str">
        <f t="shared" si="13"/>
        <v>United KingdomLocation</v>
      </c>
      <c r="I235" t="s">
        <v>627</v>
      </c>
      <c r="J235" t="str">
        <f t="shared" si="14"/>
        <v>UnitedKingdomLocation</v>
      </c>
      <c r="K235">
        <v>51.439</v>
      </c>
      <c r="L235">
        <v>-2.286</v>
      </c>
      <c r="M235" s="3">
        <v>21603</v>
      </c>
      <c r="N235" t="s">
        <v>12</v>
      </c>
    </row>
    <row r="236" spans="1:14" x14ac:dyDescent="0.35">
      <c r="A236" t="s">
        <v>380</v>
      </c>
      <c r="B236" s="9">
        <v>52.2</v>
      </c>
      <c r="C236" s="9">
        <v>0.11667</v>
      </c>
      <c r="D236" t="s">
        <v>2485</v>
      </c>
      <c r="E236" t="s">
        <v>2188</v>
      </c>
      <c r="F236" t="s">
        <v>1405</v>
      </c>
      <c r="G236" t="s">
        <v>627</v>
      </c>
      <c r="H236" t="str">
        <f t="shared" si="13"/>
        <v>United KingdomLocation</v>
      </c>
      <c r="I236" t="s">
        <v>627</v>
      </c>
      <c r="J236" t="str">
        <f t="shared" si="14"/>
        <v>UnitedKingdomLocation</v>
      </c>
      <c r="K236">
        <v>52.204999999999998</v>
      </c>
      <c r="L236">
        <v>0.17499999999999999</v>
      </c>
      <c r="M236" s="3">
        <v>4013</v>
      </c>
      <c r="N236" t="s">
        <v>12</v>
      </c>
    </row>
    <row r="237" spans="1:14" x14ac:dyDescent="0.35">
      <c r="A237" t="s">
        <v>360</v>
      </c>
      <c r="B237" s="9">
        <v>51.48</v>
      </c>
      <c r="C237" s="9">
        <v>-3.18</v>
      </c>
      <c r="D237" t="s">
        <v>2486</v>
      </c>
      <c r="E237" t="s">
        <v>2189</v>
      </c>
      <c r="F237" t="s">
        <v>1406</v>
      </c>
      <c r="G237" t="s">
        <v>627</v>
      </c>
      <c r="H237" t="str">
        <f t="shared" si="13"/>
        <v>United KingdomLocation</v>
      </c>
      <c r="I237" t="s">
        <v>627</v>
      </c>
      <c r="J237" t="str">
        <f t="shared" si="14"/>
        <v>UnitedKingdomLocation</v>
      </c>
      <c r="K237">
        <v>51.396999999999998</v>
      </c>
      <c r="L237">
        <v>-3.343</v>
      </c>
      <c r="M237" s="3">
        <v>14588</v>
      </c>
      <c r="N237" t="s">
        <v>12</v>
      </c>
    </row>
    <row r="238" spans="1:14" x14ac:dyDescent="0.35">
      <c r="A238" t="s">
        <v>360</v>
      </c>
      <c r="B238" s="9">
        <v>51.48</v>
      </c>
      <c r="C238" s="9">
        <v>-3.18</v>
      </c>
      <c r="D238" t="s">
        <v>2487</v>
      </c>
      <c r="E238" t="s">
        <v>2190</v>
      </c>
      <c r="F238" t="s">
        <v>1407</v>
      </c>
      <c r="G238" t="s">
        <v>627</v>
      </c>
      <c r="H238" t="str">
        <f t="shared" si="13"/>
        <v>United KingdomLocation</v>
      </c>
      <c r="I238" t="s">
        <v>627</v>
      </c>
      <c r="J238" t="str">
        <f t="shared" si="14"/>
        <v>UnitedKingdomLocation</v>
      </c>
      <c r="K238">
        <v>51.405000000000001</v>
      </c>
      <c r="L238">
        <v>-3.4359999999999999</v>
      </c>
      <c r="M238" s="3">
        <v>19604</v>
      </c>
      <c r="N238" t="s">
        <v>12</v>
      </c>
    </row>
    <row r="239" spans="1:14" x14ac:dyDescent="0.35">
      <c r="A239" t="s">
        <v>391</v>
      </c>
      <c r="B239" s="9">
        <v>51.735750000000003</v>
      </c>
      <c r="C239" s="9">
        <v>0.46958</v>
      </c>
      <c r="D239" t="s">
        <v>2488</v>
      </c>
      <c r="E239" t="s">
        <v>2191</v>
      </c>
      <c r="F239" t="s">
        <v>1408</v>
      </c>
      <c r="G239" t="s">
        <v>627</v>
      </c>
      <c r="H239" t="str">
        <f t="shared" si="13"/>
        <v>United KingdomLocation</v>
      </c>
      <c r="I239" t="s">
        <v>627</v>
      </c>
      <c r="J239" t="str">
        <f t="shared" si="14"/>
        <v>UnitedKingdomLocation</v>
      </c>
      <c r="K239">
        <v>51.884999999999998</v>
      </c>
      <c r="L239">
        <v>0.23499999999999999</v>
      </c>
      <c r="M239" s="3">
        <v>23140</v>
      </c>
      <c r="N239" t="s">
        <v>12</v>
      </c>
    </row>
    <row r="240" spans="1:14" x14ac:dyDescent="0.35">
      <c r="A240" t="s">
        <v>361</v>
      </c>
      <c r="B240" s="9">
        <v>52.406559999999999</v>
      </c>
      <c r="C240" s="9">
        <v>-1.51217</v>
      </c>
      <c r="D240" t="s">
        <v>2489</v>
      </c>
      <c r="E240" t="s">
        <v>2192</v>
      </c>
      <c r="F240" t="s">
        <v>1409</v>
      </c>
      <c r="G240" t="s">
        <v>627</v>
      </c>
      <c r="H240" t="str">
        <f t="shared" si="13"/>
        <v>United KingdomLocation</v>
      </c>
      <c r="I240" t="s">
        <v>627</v>
      </c>
      <c r="J240" t="str">
        <f t="shared" si="14"/>
        <v>UnitedKingdomLocation</v>
      </c>
      <c r="K240">
        <v>52.37</v>
      </c>
      <c r="L240">
        <v>-1.48</v>
      </c>
      <c r="M240" s="3">
        <v>4614</v>
      </c>
      <c r="N240" t="s">
        <v>12</v>
      </c>
    </row>
    <row r="241" spans="1:14" x14ac:dyDescent="0.35">
      <c r="A241" t="s">
        <v>384</v>
      </c>
      <c r="B241" s="9">
        <v>56.46913</v>
      </c>
      <c r="C241" s="9">
        <v>-2.9748899999999998</v>
      </c>
      <c r="D241" t="s">
        <v>2490</v>
      </c>
      <c r="E241" t="s">
        <v>2193</v>
      </c>
      <c r="F241" t="s">
        <v>1410</v>
      </c>
      <c r="G241" t="s">
        <v>627</v>
      </c>
      <c r="H241" t="str">
        <f t="shared" si="13"/>
        <v>United KingdomLocation</v>
      </c>
      <c r="I241" t="s">
        <v>627</v>
      </c>
      <c r="J241" t="str">
        <f t="shared" si="14"/>
        <v>UnitedKingdomLocation</v>
      </c>
      <c r="K241">
        <v>56.451999999999998</v>
      </c>
      <c r="L241">
        <v>-3.0259999999999998</v>
      </c>
      <c r="M241" s="3">
        <v>3672</v>
      </c>
      <c r="N241" t="s">
        <v>12</v>
      </c>
    </row>
    <row r="242" spans="1:14" x14ac:dyDescent="0.35">
      <c r="A242" t="s">
        <v>384</v>
      </c>
      <c r="B242" s="9">
        <v>56.46913</v>
      </c>
      <c r="C242" s="9">
        <v>-2.9748899999999998</v>
      </c>
      <c r="D242" t="s">
        <v>2491</v>
      </c>
      <c r="E242" t="s">
        <v>2194</v>
      </c>
      <c r="F242" t="s">
        <v>1411</v>
      </c>
      <c r="G242" t="s">
        <v>627</v>
      </c>
      <c r="H242" t="str">
        <f t="shared" si="13"/>
        <v>United KingdomLocation</v>
      </c>
      <c r="I242" t="s">
        <v>627</v>
      </c>
      <c r="J242" t="str">
        <f t="shared" si="14"/>
        <v>UnitedKingdomLocation</v>
      </c>
      <c r="K242">
        <v>56.372999999999998</v>
      </c>
      <c r="L242">
        <v>-2.8679999999999999</v>
      </c>
      <c r="M242" s="3">
        <v>12548</v>
      </c>
      <c r="N242" t="s">
        <v>12</v>
      </c>
    </row>
    <row r="243" spans="1:14" x14ac:dyDescent="0.35">
      <c r="A243" t="s">
        <v>358</v>
      </c>
      <c r="B243" s="9">
        <v>55.952060000000003</v>
      </c>
      <c r="C243" s="9">
        <v>-3.1964800000000002</v>
      </c>
      <c r="D243" t="s">
        <v>2492</v>
      </c>
      <c r="E243" t="s">
        <v>2195</v>
      </c>
      <c r="F243" t="s">
        <v>1412</v>
      </c>
      <c r="G243" t="s">
        <v>627</v>
      </c>
      <c r="H243" t="str">
        <f t="shared" si="13"/>
        <v>United KingdomLocation</v>
      </c>
      <c r="I243" t="s">
        <v>627</v>
      </c>
      <c r="J243" t="str">
        <f t="shared" si="14"/>
        <v>UnitedKingdomLocation</v>
      </c>
      <c r="K243">
        <v>55.95</v>
      </c>
      <c r="L243">
        <v>-3.3730000000000002</v>
      </c>
      <c r="M243" s="3">
        <v>10992</v>
      </c>
      <c r="N243" t="s">
        <v>12</v>
      </c>
    </row>
    <row r="244" spans="1:14" x14ac:dyDescent="0.35">
      <c r="A244" t="s">
        <v>390</v>
      </c>
      <c r="B244" s="9">
        <v>50.723599999999998</v>
      </c>
      <c r="C244" s="9">
        <v>-3.5275099999999999</v>
      </c>
      <c r="D244" t="s">
        <v>2493</v>
      </c>
      <c r="E244" t="s">
        <v>2196</v>
      </c>
      <c r="F244" t="s">
        <v>1413</v>
      </c>
      <c r="G244" t="s">
        <v>627</v>
      </c>
      <c r="H244" t="str">
        <f t="shared" si="13"/>
        <v>United KingdomLocation</v>
      </c>
      <c r="I244" t="s">
        <v>627</v>
      </c>
      <c r="J244" t="str">
        <f t="shared" si="14"/>
        <v>UnitedKingdomLocation</v>
      </c>
      <c r="K244">
        <v>50.734000000000002</v>
      </c>
      <c r="L244">
        <v>-3.4140000000000001</v>
      </c>
      <c r="M244" s="3">
        <v>8072</v>
      </c>
      <c r="N244" t="s">
        <v>12</v>
      </c>
    </row>
    <row r="245" spans="1:14" x14ac:dyDescent="0.35">
      <c r="A245" t="s">
        <v>357</v>
      </c>
      <c r="B245" s="9">
        <v>55.86515</v>
      </c>
      <c r="C245" s="9">
        <v>-4.2576299999999998</v>
      </c>
      <c r="D245" t="s">
        <v>2494</v>
      </c>
      <c r="E245" t="s">
        <v>2197</v>
      </c>
      <c r="F245" t="s">
        <v>1414</v>
      </c>
      <c r="G245" t="s">
        <v>627</v>
      </c>
      <c r="H245" t="str">
        <f t="shared" si="13"/>
        <v>United KingdomLocation</v>
      </c>
      <c r="I245" t="s">
        <v>627</v>
      </c>
      <c r="J245" t="str">
        <f t="shared" si="14"/>
        <v>UnitedKingdomLocation</v>
      </c>
      <c r="K245">
        <v>55.872</v>
      </c>
      <c r="L245">
        <v>-4.4329999999999998</v>
      </c>
      <c r="M245" s="3">
        <v>10967</v>
      </c>
      <c r="N245" t="s">
        <v>12</v>
      </c>
    </row>
    <row r="246" spans="1:14" x14ac:dyDescent="0.35">
      <c r="A246" t="s">
        <v>382</v>
      </c>
      <c r="B246" s="9">
        <v>51.865679999999998</v>
      </c>
      <c r="C246" s="9">
        <v>-2.2431000000000001</v>
      </c>
      <c r="D246" t="s">
        <v>2495</v>
      </c>
      <c r="E246" t="s">
        <v>2198</v>
      </c>
      <c r="F246" t="s">
        <v>1415</v>
      </c>
      <c r="G246" t="s">
        <v>627</v>
      </c>
      <c r="H246" t="str">
        <f t="shared" si="13"/>
        <v>United KingdomLocation</v>
      </c>
      <c r="I246" t="s">
        <v>627</v>
      </c>
      <c r="J246" t="str">
        <f t="shared" si="14"/>
        <v>UnitedKingdomLocation</v>
      </c>
      <c r="K246">
        <v>51.893999999999998</v>
      </c>
      <c r="L246">
        <v>-2.1669999999999998</v>
      </c>
      <c r="M246" s="3">
        <v>6099</v>
      </c>
      <c r="N246" t="s">
        <v>12</v>
      </c>
    </row>
    <row r="247" spans="1:14" x14ac:dyDescent="0.35">
      <c r="A247" t="s">
        <v>387</v>
      </c>
      <c r="B247" s="9">
        <v>53.565390000000001</v>
      </c>
      <c r="C247" s="9">
        <v>-7.553E-2</v>
      </c>
      <c r="D247" t="s">
        <v>2496</v>
      </c>
      <c r="E247" t="s">
        <v>2199</v>
      </c>
      <c r="F247" t="s">
        <v>1416</v>
      </c>
      <c r="G247" t="s">
        <v>627</v>
      </c>
      <c r="H247" t="str">
        <f t="shared" si="13"/>
        <v>United KingdomLocation</v>
      </c>
      <c r="I247" t="s">
        <v>627</v>
      </c>
      <c r="J247" t="str">
        <f t="shared" si="14"/>
        <v>UnitedKingdomLocation</v>
      </c>
      <c r="K247">
        <v>53.466999999999999</v>
      </c>
      <c r="L247">
        <v>6.7000000000000004E-2</v>
      </c>
      <c r="M247" s="3">
        <v>14439</v>
      </c>
      <c r="N247" t="s">
        <v>12</v>
      </c>
    </row>
    <row r="248" spans="1:14" x14ac:dyDescent="0.35">
      <c r="A248" t="s">
        <v>387</v>
      </c>
      <c r="B248" s="9">
        <v>53.565390000000001</v>
      </c>
      <c r="C248" s="9">
        <v>-7.553E-2</v>
      </c>
      <c r="D248" t="s">
        <v>2497</v>
      </c>
      <c r="E248" t="s">
        <v>2200</v>
      </c>
      <c r="F248" t="s">
        <v>1417</v>
      </c>
      <c r="G248" t="s">
        <v>627</v>
      </c>
      <c r="H248" t="str">
        <f t="shared" si="13"/>
        <v>United KingdomLocation</v>
      </c>
      <c r="I248" t="s">
        <v>627</v>
      </c>
      <c r="J248" t="str">
        <f t="shared" si="14"/>
        <v>UnitedKingdomLocation</v>
      </c>
      <c r="K248">
        <v>53.475000000000001</v>
      </c>
      <c r="L248">
        <v>0.152</v>
      </c>
      <c r="M248" s="3">
        <v>18090</v>
      </c>
      <c r="N248" t="s">
        <v>12</v>
      </c>
    </row>
    <row r="249" spans="1:14" x14ac:dyDescent="0.35">
      <c r="A249" t="s">
        <v>388</v>
      </c>
      <c r="B249" s="9">
        <v>50.85519</v>
      </c>
      <c r="C249" s="9">
        <v>0.57291999999999998</v>
      </c>
      <c r="D249" t="s">
        <v>2498</v>
      </c>
      <c r="E249" t="s">
        <v>2201</v>
      </c>
      <c r="F249" t="s">
        <v>1418</v>
      </c>
      <c r="G249" t="s">
        <v>627</v>
      </c>
      <c r="H249" t="str">
        <f t="shared" si="13"/>
        <v>United KingdomLocation</v>
      </c>
      <c r="I249" t="s">
        <v>627</v>
      </c>
      <c r="J249" t="str">
        <f t="shared" si="14"/>
        <v>UnitedKingdomLocation</v>
      </c>
      <c r="K249">
        <v>50.956000000000003</v>
      </c>
      <c r="L249">
        <v>0.93899999999999995</v>
      </c>
      <c r="M249" s="3">
        <v>28010</v>
      </c>
      <c r="N249" t="s">
        <v>12</v>
      </c>
    </row>
    <row r="250" spans="1:14" x14ac:dyDescent="0.35">
      <c r="A250" t="s">
        <v>377</v>
      </c>
      <c r="B250" s="9">
        <v>52.059170000000002</v>
      </c>
      <c r="C250" s="9">
        <v>1.1554500000000001</v>
      </c>
      <c r="D250" t="s">
        <v>2499</v>
      </c>
      <c r="E250" t="s">
        <v>2202</v>
      </c>
      <c r="F250" t="s">
        <v>1419</v>
      </c>
      <c r="G250" t="s">
        <v>627</v>
      </c>
      <c r="H250" t="str">
        <f t="shared" si="13"/>
        <v>United KingdomLocation</v>
      </c>
      <c r="I250" t="s">
        <v>627</v>
      </c>
      <c r="J250" t="str">
        <f t="shared" si="14"/>
        <v>UnitedKingdomLocation</v>
      </c>
      <c r="K250">
        <v>52.127000000000002</v>
      </c>
      <c r="L250">
        <v>0.95599999999999996</v>
      </c>
      <c r="M250" s="3">
        <v>15573</v>
      </c>
      <c r="N250" t="s">
        <v>12</v>
      </c>
    </row>
    <row r="251" spans="1:14" x14ac:dyDescent="0.35">
      <c r="A251" t="s">
        <v>364</v>
      </c>
      <c r="B251" s="9">
        <v>53.744599999999998</v>
      </c>
      <c r="C251" s="9">
        <v>-0.33524999999999999</v>
      </c>
      <c r="D251" t="s">
        <v>2501</v>
      </c>
      <c r="E251" t="s">
        <v>2204</v>
      </c>
      <c r="F251" t="s">
        <v>1421</v>
      </c>
      <c r="G251" t="s">
        <v>627</v>
      </c>
      <c r="H251" t="str">
        <f t="shared" si="13"/>
        <v>United KingdomLocation</v>
      </c>
      <c r="I251" t="s">
        <v>627</v>
      </c>
      <c r="J251" t="str">
        <f t="shared" si="14"/>
        <v>UnitedKingdomLocation</v>
      </c>
      <c r="K251">
        <v>53.573999999999998</v>
      </c>
      <c r="L251">
        <v>-0.35099999999999998</v>
      </c>
      <c r="M251" s="3">
        <v>18998</v>
      </c>
      <c r="N251" t="s">
        <v>12</v>
      </c>
    </row>
    <row r="252" spans="1:14" x14ac:dyDescent="0.35">
      <c r="A252" t="s">
        <v>364</v>
      </c>
      <c r="B252" s="9">
        <v>53.744599999999998</v>
      </c>
      <c r="C252" s="9">
        <v>-0.33524999999999999</v>
      </c>
      <c r="D252" t="s">
        <v>2500</v>
      </c>
      <c r="E252" t="s">
        <v>2203</v>
      </c>
      <c r="F252" t="s">
        <v>1420</v>
      </c>
      <c r="G252" t="s">
        <v>627</v>
      </c>
      <c r="H252" t="str">
        <f t="shared" si="13"/>
        <v>United KingdomLocation</v>
      </c>
      <c r="I252" t="s">
        <v>627</v>
      </c>
      <c r="J252" t="str">
        <f t="shared" si="14"/>
        <v>UnitedKingdomLocation</v>
      </c>
      <c r="K252">
        <v>53.866999999999997</v>
      </c>
      <c r="L252">
        <v>-0.433</v>
      </c>
      <c r="M252" s="3">
        <v>15047</v>
      </c>
      <c r="N252" t="s">
        <v>12</v>
      </c>
    </row>
    <row r="253" spans="1:14" x14ac:dyDescent="0.35">
      <c r="A253" t="s">
        <v>359</v>
      </c>
      <c r="B253" s="9">
        <v>53.796480000000003</v>
      </c>
      <c r="C253" s="9">
        <v>-1.5478499999999999</v>
      </c>
      <c r="D253" t="s">
        <v>2502</v>
      </c>
      <c r="E253" t="s">
        <v>2205</v>
      </c>
      <c r="F253" t="s">
        <v>1422</v>
      </c>
      <c r="G253" t="s">
        <v>627</v>
      </c>
      <c r="H253" t="str">
        <f t="shared" si="13"/>
        <v>United KingdomLocation</v>
      </c>
      <c r="I253" t="s">
        <v>627</v>
      </c>
      <c r="J253" t="str">
        <f t="shared" si="14"/>
        <v>UnitedKingdomLocation</v>
      </c>
      <c r="K253">
        <v>53.866</v>
      </c>
      <c r="L253">
        <v>-1.661</v>
      </c>
      <c r="M253" s="3">
        <v>10718</v>
      </c>
      <c r="N253" t="s">
        <v>12</v>
      </c>
    </row>
    <row r="254" spans="1:14" x14ac:dyDescent="0.35">
      <c r="A254" t="s">
        <v>87</v>
      </c>
      <c r="B254" s="9">
        <v>53.22683</v>
      </c>
      <c r="C254" s="9">
        <v>-0.53791999999999995</v>
      </c>
      <c r="D254" t="s">
        <v>2507</v>
      </c>
      <c r="E254" t="s">
        <v>2210</v>
      </c>
      <c r="F254" t="s">
        <v>1427</v>
      </c>
      <c r="G254" t="s">
        <v>627</v>
      </c>
      <c r="H254" t="str">
        <f t="shared" si="13"/>
        <v>United KingdomLocation</v>
      </c>
      <c r="I254" t="s">
        <v>627</v>
      </c>
      <c r="J254" t="str">
        <f t="shared" si="14"/>
        <v>UnitedKingdomLocation</v>
      </c>
      <c r="K254">
        <v>52.962000000000003</v>
      </c>
      <c r="L254">
        <v>-0.56200000000000006</v>
      </c>
      <c r="M254" s="3">
        <v>29491</v>
      </c>
      <c r="N254" t="s">
        <v>12</v>
      </c>
    </row>
    <row r="255" spans="1:14" x14ac:dyDescent="0.35">
      <c r="A255" t="s">
        <v>87</v>
      </c>
      <c r="B255" s="9">
        <v>53.22683</v>
      </c>
      <c r="C255" s="9">
        <v>-0.53791999999999995</v>
      </c>
      <c r="D255" t="s">
        <v>2506</v>
      </c>
      <c r="E255" t="s">
        <v>2209</v>
      </c>
      <c r="F255" t="s">
        <v>1426</v>
      </c>
      <c r="G255" t="s">
        <v>627</v>
      </c>
      <c r="H255" t="str">
        <f t="shared" si="13"/>
        <v>United KingdomLocation</v>
      </c>
      <c r="I255" t="s">
        <v>627</v>
      </c>
      <c r="J255" t="str">
        <f t="shared" si="14"/>
        <v>UnitedKingdomLocation</v>
      </c>
      <c r="K255">
        <v>53.093000000000004</v>
      </c>
      <c r="L255">
        <v>-0.16600000000000001</v>
      </c>
      <c r="M255" s="3">
        <v>28918</v>
      </c>
      <c r="N255" t="s">
        <v>12</v>
      </c>
    </row>
    <row r="256" spans="1:14" x14ac:dyDescent="0.35">
      <c r="A256" t="s">
        <v>87</v>
      </c>
      <c r="B256" s="9">
        <v>53.22683</v>
      </c>
      <c r="C256" s="9">
        <v>-0.53791999999999995</v>
      </c>
      <c r="D256" t="s">
        <v>2505</v>
      </c>
      <c r="E256" t="s">
        <v>2208</v>
      </c>
      <c r="F256" t="s">
        <v>1425</v>
      </c>
      <c r="G256" t="s">
        <v>627</v>
      </c>
      <c r="H256" t="str">
        <f t="shared" si="13"/>
        <v>United KingdomLocation</v>
      </c>
      <c r="I256" t="s">
        <v>627</v>
      </c>
      <c r="J256" t="str">
        <f t="shared" si="14"/>
        <v>UnitedKingdomLocation</v>
      </c>
      <c r="K256">
        <v>53.03</v>
      </c>
      <c r="L256">
        <v>-0.48299999999999998</v>
      </c>
      <c r="M256" s="3">
        <v>22191</v>
      </c>
      <c r="N256" t="s">
        <v>12</v>
      </c>
    </row>
    <row r="257" spans="1:14" x14ac:dyDescent="0.35">
      <c r="A257" t="s">
        <v>87</v>
      </c>
      <c r="B257" s="9">
        <v>53.22683</v>
      </c>
      <c r="C257" s="9">
        <v>-0.53791999999999995</v>
      </c>
      <c r="D257" t="s">
        <v>2504</v>
      </c>
      <c r="E257" t="s">
        <v>2207</v>
      </c>
      <c r="F257" t="s">
        <v>1424</v>
      </c>
      <c r="G257" t="s">
        <v>627</v>
      </c>
      <c r="H257" t="str">
        <f t="shared" si="13"/>
        <v>United KingdomLocation</v>
      </c>
      <c r="I257" t="s">
        <v>627</v>
      </c>
      <c r="J257" t="str">
        <f t="shared" si="14"/>
        <v>UnitedKingdomLocation</v>
      </c>
      <c r="K257">
        <v>53.308</v>
      </c>
      <c r="L257">
        <v>-0.55100000000000005</v>
      </c>
      <c r="M257" s="3">
        <v>9067</v>
      </c>
      <c r="N257" t="s">
        <v>12</v>
      </c>
    </row>
    <row r="258" spans="1:14" x14ac:dyDescent="0.35">
      <c r="A258" t="s">
        <v>87</v>
      </c>
      <c r="B258" s="9">
        <v>53.22683</v>
      </c>
      <c r="C258" s="9">
        <v>-0.53791999999999995</v>
      </c>
      <c r="D258" t="s">
        <v>2503</v>
      </c>
      <c r="E258" t="s">
        <v>2206</v>
      </c>
      <c r="F258" t="s">
        <v>1423</v>
      </c>
      <c r="G258" t="s">
        <v>627</v>
      </c>
      <c r="H258" t="str">
        <f t="shared" ref="H258:H321" si="15">G258&amp;"Location"</f>
        <v>United KingdomLocation</v>
      </c>
      <c r="I258" t="s">
        <v>627</v>
      </c>
      <c r="J258" t="str">
        <f t="shared" ref="J258:J321" si="16">VLOOKUP(I258,V:W,2,FALSE)</f>
        <v>UnitedKingdomLocation</v>
      </c>
      <c r="K258">
        <v>53.165999999999997</v>
      </c>
      <c r="L258">
        <v>-0.52400000000000002</v>
      </c>
      <c r="M258" s="3">
        <v>6827</v>
      </c>
      <c r="N258" t="s">
        <v>12</v>
      </c>
    </row>
    <row r="259" spans="1:14" x14ac:dyDescent="0.35">
      <c r="A259" t="s">
        <v>353</v>
      </c>
      <c r="B259" s="9">
        <v>53.410580000000003</v>
      </c>
      <c r="C259" s="9">
        <v>-2.9779399999999998</v>
      </c>
      <c r="D259" t="s">
        <v>2510</v>
      </c>
      <c r="E259" t="s">
        <v>2213</v>
      </c>
      <c r="F259" t="s">
        <v>1430</v>
      </c>
      <c r="G259" t="s">
        <v>627</v>
      </c>
      <c r="H259" t="str">
        <f t="shared" si="15"/>
        <v>United KingdomLocation</v>
      </c>
      <c r="I259" t="s">
        <v>627</v>
      </c>
      <c r="J259" t="str">
        <f t="shared" si="16"/>
        <v>UnitedKingdomLocation</v>
      </c>
      <c r="K259">
        <v>53.177999999999997</v>
      </c>
      <c r="L259">
        <v>-2.9780000000000002</v>
      </c>
      <c r="M259" s="3">
        <v>25861</v>
      </c>
      <c r="N259" t="s">
        <v>12</v>
      </c>
    </row>
    <row r="260" spans="1:14" x14ac:dyDescent="0.35">
      <c r="A260" t="s">
        <v>353</v>
      </c>
      <c r="B260" s="9">
        <v>53.410580000000003</v>
      </c>
      <c r="C260" s="9">
        <v>-2.9779399999999998</v>
      </c>
      <c r="D260" t="s">
        <v>2508</v>
      </c>
      <c r="E260" t="s">
        <v>2211</v>
      </c>
      <c r="F260" t="s">
        <v>1428</v>
      </c>
      <c r="G260" t="s">
        <v>627</v>
      </c>
      <c r="H260" t="str">
        <f t="shared" si="15"/>
        <v>United KingdomLocation</v>
      </c>
      <c r="I260" t="s">
        <v>627</v>
      </c>
      <c r="J260" t="str">
        <f t="shared" si="16"/>
        <v>UnitedKingdomLocation</v>
      </c>
      <c r="K260">
        <v>53.334000000000003</v>
      </c>
      <c r="L260">
        <v>-2.85</v>
      </c>
      <c r="M260" s="3">
        <v>12022</v>
      </c>
      <c r="N260" t="s">
        <v>12</v>
      </c>
    </row>
    <row r="261" spans="1:14" x14ac:dyDescent="0.35">
      <c r="A261" t="s">
        <v>353</v>
      </c>
      <c r="B261" s="9">
        <v>53.410580000000003</v>
      </c>
      <c r="C261" s="9">
        <v>-2.9779399999999998</v>
      </c>
      <c r="D261" t="s">
        <v>2509</v>
      </c>
      <c r="E261" t="s">
        <v>2212</v>
      </c>
      <c r="F261" t="s">
        <v>1429</v>
      </c>
      <c r="G261" t="s">
        <v>627</v>
      </c>
      <c r="H261" t="str">
        <f t="shared" si="15"/>
        <v>United KingdomLocation</v>
      </c>
      <c r="I261" t="s">
        <v>627</v>
      </c>
      <c r="J261" t="str">
        <f t="shared" si="16"/>
        <v>UnitedKingdomLocation</v>
      </c>
      <c r="K261">
        <v>53.582000000000001</v>
      </c>
      <c r="L261">
        <v>-3.056</v>
      </c>
      <c r="M261" s="3">
        <v>19748</v>
      </c>
      <c r="N261" t="s">
        <v>12</v>
      </c>
    </row>
    <row r="262" spans="1:14" x14ac:dyDescent="0.35">
      <c r="A262" t="s">
        <v>225</v>
      </c>
      <c r="B262" s="9">
        <v>51.50853</v>
      </c>
      <c r="C262" s="9">
        <v>-0.12573999999999999</v>
      </c>
      <c r="D262" t="s">
        <v>2512</v>
      </c>
      <c r="E262" t="s">
        <v>2216</v>
      </c>
      <c r="F262" t="s">
        <v>1433</v>
      </c>
      <c r="G262" t="s">
        <v>627</v>
      </c>
      <c r="H262" t="str">
        <f t="shared" si="15"/>
        <v>United KingdomLocation</v>
      </c>
      <c r="I262" t="s">
        <v>627</v>
      </c>
      <c r="J262" t="str">
        <f t="shared" si="16"/>
        <v>UnitedKingdomLocation</v>
      </c>
      <c r="K262">
        <v>51.331000000000003</v>
      </c>
      <c r="L262">
        <v>3.3000000000000002E-2</v>
      </c>
      <c r="M262" s="3">
        <v>22601</v>
      </c>
      <c r="N262" t="s">
        <v>12</v>
      </c>
    </row>
    <row r="263" spans="1:14" x14ac:dyDescent="0.35">
      <c r="A263" t="s">
        <v>225</v>
      </c>
      <c r="B263" s="9">
        <v>51.50853</v>
      </c>
      <c r="C263" s="9">
        <v>-0.12573999999999999</v>
      </c>
      <c r="D263" t="s">
        <v>2478</v>
      </c>
      <c r="E263" t="s">
        <v>2214</v>
      </c>
      <c r="F263" t="s">
        <v>1431</v>
      </c>
      <c r="G263" t="s">
        <v>627</v>
      </c>
      <c r="H263" t="str">
        <f t="shared" si="15"/>
        <v>United KingdomLocation</v>
      </c>
      <c r="I263" t="s">
        <v>627</v>
      </c>
      <c r="J263" t="str">
        <f t="shared" si="16"/>
        <v>UnitedKingdomLocation</v>
      </c>
      <c r="K263">
        <v>51.505000000000003</v>
      </c>
      <c r="L263">
        <v>5.5E-2</v>
      </c>
      <c r="M263" s="3">
        <v>12515</v>
      </c>
      <c r="N263" t="s">
        <v>12</v>
      </c>
    </row>
    <row r="264" spans="1:14" x14ac:dyDescent="0.35">
      <c r="A264" t="s">
        <v>225</v>
      </c>
      <c r="B264" s="9">
        <v>51.50853</v>
      </c>
      <c r="C264" s="9">
        <v>-0.12573999999999999</v>
      </c>
      <c r="D264" t="s">
        <v>2513</v>
      </c>
      <c r="E264" t="s">
        <v>2217</v>
      </c>
      <c r="F264" t="s">
        <v>1434</v>
      </c>
      <c r="G264" t="s">
        <v>627</v>
      </c>
      <c r="H264" t="str">
        <f t="shared" si="15"/>
        <v>United KingdomLocation</v>
      </c>
      <c r="I264" t="s">
        <v>627</v>
      </c>
      <c r="J264" t="str">
        <f t="shared" si="16"/>
        <v>UnitedKingdomLocation</v>
      </c>
      <c r="K264">
        <v>51.478000000000002</v>
      </c>
      <c r="L264">
        <v>-0.46100000000000002</v>
      </c>
      <c r="M264" s="3">
        <v>23457</v>
      </c>
      <c r="N264" t="s">
        <v>12</v>
      </c>
    </row>
    <row r="265" spans="1:14" x14ac:dyDescent="0.35">
      <c r="A265" t="s">
        <v>225</v>
      </c>
      <c r="B265" s="9">
        <v>51.50853</v>
      </c>
      <c r="C265" s="9">
        <v>-0.12573999999999999</v>
      </c>
      <c r="D265" t="s">
        <v>2511</v>
      </c>
      <c r="E265" t="s">
        <v>2215</v>
      </c>
      <c r="F265" t="s">
        <v>1432</v>
      </c>
      <c r="G265" t="s">
        <v>627</v>
      </c>
      <c r="H265" t="str">
        <f t="shared" si="15"/>
        <v>United KingdomLocation</v>
      </c>
      <c r="I265" t="s">
        <v>627</v>
      </c>
      <c r="J265" t="str">
        <f t="shared" si="16"/>
        <v>UnitedKingdomLocation</v>
      </c>
      <c r="K265">
        <v>51.552999999999997</v>
      </c>
      <c r="L265">
        <v>-0.41799999999999998</v>
      </c>
      <c r="M265" s="3">
        <v>20812</v>
      </c>
      <c r="N265" t="s">
        <v>12</v>
      </c>
    </row>
    <row r="266" spans="1:14" x14ac:dyDescent="0.35">
      <c r="A266" t="s">
        <v>370</v>
      </c>
      <c r="B266" s="9">
        <v>51.879669999999997</v>
      </c>
      <c r="C266" s="9">
        <v>-0.41748000000000002</v>
      </c>
      <c r="D266" t="s">
        <v>2515</v>
      </c>
      <c r="E266" t="s">
        <v>2219</v>
      </c>
      <c r="F266" t="s">
        <v>1436</v>
      </c>
      <c r="G266" t="s">
        <v>627</v>
      </c>
      <c r="H266" t="str">
        <f t="shared" si="15"/>
        <v>United KingdomLocation</v>
      </c>
      <c r="I266" t="s">
        <v>627</v>
      </c>
      <c r="J266" t="str">
        <f t="shared" si="16"/>
        <v>UnitedKingdomLocation</v>
      </c>
      <c r="K266">
        <v>52.072000000000003</v>
      </c>
      <c r="L266">
        <v>-0.61699999999999999</v>
      </c>
      <c r="M266" s="3">
        <v>25379</v>
      </c>
      <c r="N266" t="s">
        <v>12</v>
      </c>
    </row>
    <row r="267" spans="1:14" x14ac:dyDescent="0.35">
      <c r="A267" t="s">
        <v>370</v>
      </c>
      <c r="B267" s="9">
        <v>51.879669999999997</v>
      </c>
      <c r="C267" s="9">
        <v>-0.41748000000000002</v>
      </c>
      <c r="D267" t="s">
        <v>2514</v>
      </c>
      <c r="E267" t="s">
        <v>2218</v>
      </c>
      <c r="F267" t="s">
        <v>1435</v>
      </c>
      <c r="G267" t="s">
        <v>627</v>
      </c>
      <c r="H267" t="str">
        <f t="shared" si="15"/>
        <v>United KingdomLocation</v>
      </c>
      <c r="I267" t="s">
        <v>627</v>
      </c>
      <c r="J267" t="str">
        <f t="shared" si="16"/>
        <v>UnitedKingdomLocation</v>
      </c>
      <c r="K267">
        <v>51.875</v>
      </c>
      <c r="L267">
        <v>-0.36799999999999999</v>
      </c>
      <c r="M267" s="3">
        <v>3436</v>
      </c>
      <c r="N267" t="s">
        <v>12</v>
      </c>
    </row>
    <row r="268" spans="1:14" x14ac:dyDescent="0.35">
      <c r="A268" t="s">
        <v>193</v>
      </c>
      <c r="B268" s="9">
        <v>53.48095</v>
      </c>
      <c r="C268" s="9">
        <v>-2.2374299999999998</v>
      </c>
      <c r="D268" t="s">
        <v>2516</v>
      </c>
      <c r="E268" t="s">
        <v>2220</v>
      </c>
      <c r="F268" t="s">
        <v>1437</v>
      </c>
      <c r="G268" t="s">
        <v>627</v>
      </c>
      <c r="H268" t="str">
        <f t="shared" si="15"/>
        <v>United KingdomLocation</v>
      </c>
      <c r="I268" t="s">
        <v>627</v>
      </c>
      <c r="J268" t="str">
        <f t="shared" si="16"/>
        <v>UnitedKingdomLocation</v>
      </c>
      <c r="K268">
        <v>53.353999999999999</v>
      </c>
      <c r="L268">
        <v>-2.2749999999999999</v>
      </c>
      <c r="M268" s="3">
        <v>14334</v>
      </c>
      <c r="N268" t="s">
        <v>12</v>
      </c>
    </row>
    <row r="269" spans="1:14" x14ac:dyDescent="0.35">
      <c r="A269" t="s">
        <v>392</v>
      </c>
      <c r="B269" s="9">
        <v>51.237200000000001</v>
      </c>
      <c r="C269" s="9">
        <v>-2.6265999999999998</v>
      </c>
      <c r="D269" t="s">
        <v>2517</v>
      </c>
      <c r="E269" t="s">
        <v>2221</v>
      </c>
      <c r="F269" t="s">
        <v>1438</v>
      </c>
      <c r="G269" t="s">
        <v>627</v>
      </c>
      <c r="H269" t="str">
        <f t="shared" si="15"/>
        <v>United KingdomLocation</v>
      </c>
      <c r="I269" t="s">
        <v>627</v>
      </c>
      <c r="J269" t="str">
        <f t="shared" si="16"/>
        <v>UnitedKingdomLocation</v>
      </c>
      <c r="K269">
        <v>51.009</v>
      </c>
      <c r="L269">
        <v>-2.6389999999999998</v>
      </c>
      <c r="M269" s="3">
        <v>25389</v>
      </c>
      <c r="N269" t="s">
        <v>12</v>
      </c>
    </row>
    <row r="270" spans="1:14" x14ac:dyDescent="0.35">
      <c r="A270" t="s">
        <v>385</v>
      </c>
      <c r="B270" s="9">
        <v>54.576230000000002</v>
      </c>
      <c r="C270" s="9">
        <v>-1.2348300000000001</v>
      </c>
      <c r="D270" t="s">
        <v>2518</v>
      </c>
      <c r="E270" t="s">
        <v>2222</v>
      </c>
      <c r="F270" t="s">
        <v>1439</v>
      </c>
      <c r="G270" t="s">
        <v>627</v>
      </c>
      <c r="H270" t="str">
        <f t="shared" si="15"/>
        <v>United KingdomLocation</v>
      </c>
      <c r="I270" t="s">
        <v>627</v>
      </c>
      <c r="J270" t="str">
        <f t="shared" si="16"/>
        <v>UnitedKingdomLocation</v>
      </c>
      <c r="K270">
        <v>54.509</v>
      </c>
      <c r="L270">
        <v>-1.429</v>
      </c>
      <c r="M270" s="3">
        <v>14586</v>
      </c>
      <c r="N270" t="s">
        <v>12</v>
      </c>
    </row>
    <row r="271" spans="1:14" x14ac:dyDescent="0.35">
      <c r="A271" t="s">
        <v>373</v>
      </c>
      <c r="B271" s="9">
        <v>52.627830000000003</v>
      </c>
      <c r="C271" s="9">
        <v>1.29834</v>
      </c>
      <c r="D271" t="s">
        <v>2519</v>
      </c>
      <c r="E271" t="s">
        <v>2223</v>
      </c>
      <c r="F271" t="s">
        <v>1440</v>
      </c>
      <c r="G271" t="s">
        <v>627</v>
      </c>
      <c r="H271" t="str">
        <f t="shared" si="15"/>
        <v>United KingdomLocation</v>
      </c>
      <c r="I271" t="s">
        <v>627</v>
      </c>
      <c r="J271" t="str">
        <f t="shared" si="16"/>
        <v>UnitedKingdomLocation</v>
      </c>
      <c r="K271">
        <v>52.676000000000002</v>
      </c>
      <c r="L271">
        <v>1.2829999999999999</v>
      </c>
      <c r="M271" s="3">
        <v>5455</v>
      </c>
      <c r="N271" t="s">
        <v>12</v>
      </c>
    </row>
    <row r="272" spans="1:14" x14ac:dyDescent="0.35">
      <c r="A272" t="s">
        <v>354</v>
      </c>
      <c r="B272" s="9">
        <v>52.953600000000002</v>
      </c>
      <c r="C272" s="9">
        <v>-1.1504700000000001</v>
      </c>
      <c r="D272" t="s">
        <v>2520</v>
      </c>
      <c r="E272" t="s">
        <v>2224</v>
      </c>
      <c r="F272" t="s">
        <v>1441</v>
      </c>
      <c r="G272" t="s">
        <v>627</v>
      </c>
      <c r="H272" t="str">
        <f t="shared" si="15"/>
        <v>United KingdomLocation</v>
      </c>
      <c r="I272" t="s">
        <v>627</v>
      </c>
      <c r="J272" t="str">
        <f t="shared" si="16"/>
        <v>UnitedKingdomLocation</v>
      </c>
      <c r="K272">
        <v>52.831000000000003</v>
      </c>
      <c r="L272">
        <v>-1.3280000000000001</v>
      </c>
      <c r="M272" s="3">
        <v>18102</v>
      </c>
      <c r="N272" t="s">
        <v>12</v>
      </c>
    </row>
    <row r="273" spans="1:14" x14ac:dyDescent="0.35">
      <c r="A273" t="s">
        <v>379</v>
      </c>
      <c r="B273" s="9">
        <v>52.573639999999997</v>
      </c>
      <c r="C273" s="9">
        <v>-0.24776999999999999</v>
      </c>
      <c r="D273" t="s">
        <v>2521</v>
      </c>
      <c r="E273" t="s">
        <v>2225</v>
      </c>
      <c r="F273" t="s">
        <v>1442</v>
      </c>
      <c r="G273" t="s">
        <v>627</v>
      </c>
      <c r="H273" t="str">
        <f t="shared" si="15"/>
        <v>United KingdomLocation</v>
      </c>
      <c r="I273" t="s">
        <v>627</v>
      </c>
      <c r="J273" t="str">
        <f t="shared" si="16"/>
        <v>UnitedKingdomLocation</v>
      </c>
      <c r="K273">
        <v>52.613</v>
      </c>
      <c r="L273">
        <v>-0.47599999999999998</v>
      </c>
      <c r="M273" s="3">
        <v>16025</v>
      </c>
      <c r="N273" t="s">
        <v>12</v>
      </c>
    </row>
    <row r="274" spans="1:14" x14ac:dyDescent="0.35">
      <c r="A274" t="s">
        <v>369</v>
      </c>
      <c r="B274" s="9">
        <v>50.37153</v>
      </c>
      <c r="C274" s="9">
        <v>-4.1430499999999997</v>
      </c>
      <c r="D274" t="s">
        <v>2522</v>
      </c>
      <c r="E274" t="s">
        <v>2226</v>
      </c>
      <c r="F274" t="s">
        <v>1443</v>
      </c>
      <c r="G274" t="s">
        <v>627</v>
      </c>
      <c r="H274" t="str">
        <f t="shared" si="15"/>
        <v>United KingdomLocation</v>
      </c>
      <c r="I274" t="s">
        <v>627</v>
      </c>
      <c r="J274" t="str">
        <f t="shared" si="16"/>
        <v>UnitedKingdomLocation</v>
      </c>
      <c r="K274">
        <v>50.35</v>
      </c>
      <c r="L274">
        <v>-4.117</v>
      </c>
      <c r="M274" s="3">
        <v>3024</v>
      </c>
      <c r="N274" t="s">
        <v>12</v>
      </c>
    </row>
    <row r="275" spans="1:14" x14ac:dyDescent="0.35">
      <c r="A275" t="s">
        <v>365</v>
      </c>
      <c r="B275" s="9">
        <v>53.762819999999998</v>
      </c>
      <c r="C275" s="9">
        <v>-2.70452</v>
      </c>
      <c r="D275" t="s">
        <v>2524</v>
      </c>
      <c r="E275" t="s">
        <v>2228</v>
      </c>
      <c r="F275" t="s">
        <v>1445</v>
      </c>
      <c r="G275" t="s">
        <v>627</v>
      </c>
      <c r="H275" t="str">
        <f t="shared" si="15"/>
        <v>United KingdomLocation</v>
      </c>
      <c r="I275" t="s">
        <v>627</v>
      </c>
      <c r="J275" t="str">
        <f t="shared" si="16"/>
        <v>UnitedKingdomLocation</v>
      </c>
      <c r="K275">
        <v>53.771999999999998</v>
      </c>
      <c r="L275">
        <v>-3.0289999999999999</v>
      </c>
      <c r="M275" s="3">
        <v>21350</v>
      </c>
      <c r="N275" t="s">
        <v>12</v>
      </c>
    </row>
    <row r="276" spans="1:14" x14ac:dyDescent="0.35">
      <c r="A276" t="s">
        <v>365</v>
      </c>
      <c r="B276" s="9">
        <v>53.762819999999998</v>
      </c>
      <c r="C276" s="9">
        <v>-2.70452</v>
      </c>
      <c r="D276" t="s">
        <v>2523</v>
      </c>
      <c r="E276" t="s">
        <v>2227</v>
      </c>
      <c r="F276" t="s">
        <v>1444</v>
      </c>
      <c r="G276" t="s">
        <v>627</v>
      </c>
      <c r="H276" t="str">
        <f t="shared" si="15"/>
        <v>United KingdomLocation</v>
      </c>
      <c r="I276" t="s">
        <v>627</v>
      </c>
      <c r="J276" t="str">
        <f t="shared" si="16"/>
        <v>UnitedKingdomLocation</v>
      </c>
      <c r="K276">
        <v>53.744999999999997</v>
      </c>
      <c r="L276">
        <v>-2.883</v>
      </c>
      <c r="M276" s="3">
        <v>11900</v>
      </c>
      <c r="N276" t="s">
        <v>12</v>
      </c>
    </row>
    <row r="277" spans="1:14" x14ac:dyDescent="0.35">
      <c r="A277" t="s">
        <v>363</v>
      </c>
      <c r="B277" s="9">
        <v>51.456249999999997</v>
      </c>
      <c r="C277" s="9">
        <v>-0.97113000000000005</v>
      </c>
      <c r="D277" t="s">
        <v>2525</v>
      </c>
      <c r="E277" t="s">
        <v>2229</v>
      </c>
      <c r="F277" t="s">
        <v>1446</v>
      </c>
      <c r="G277" t="s">
        <v>627</v>
      </c>
      <c r="H277" t="str">
        <f t="shared" si="15"/>
        <v>United KingdomLocation</v>
      </c>
      <c r="I277" t="s">
        <v>627</v>
      </c>
      <c r="J277" t="str">
        <f t="shared" si="16"/>
        <v>UnitedKingdomLocation</v>
      </c>
      <c r="K277">
        <v>51.616</v>
      </c>
      <c r="L277">
        <v>-1.0960000000000001</v>
      </c>
      <c r="M277" s="3">
        <v>19751</v>
      </c>
      <c r="N277" t="s">
        <v>12</v>
      </c>
    </row>
    <row r="278" spans="1:14" x14ac:dyDescent="0.35">
      <c r="A278" t="s">
        <v>363</v>
      </c>
      <c r="B278" s="9">
        <v>51.456249999999997</v>
      </c>
      <c r="C278" s="9">
        <v>-0.97113000000000005</v>
      </c>
      <c r="D278" t="s">
        <v>2526</v>
      </c>
      <c r="E278" t="s">
        <v>2230</v>
      </c>
      <c r="F278" t="s">
        <v>1447</v>
      </c>
      <c r="G278" t="s">
        <v>627</v>
      </c>
      <c r="H278" t="str">
        <f t="shared" si="15"/>
        <v>United KingdomLocation</v>
      </c>
      <c r="I278" t="s">
        <v>627</v>
      </c>
      <c r="J278" t="str">
        <f t="shared" si="16"/>
        <v>UnitedKingdomLocation</v>
      </c>
      <c r="K278">
        <v>51.276000000000003</v>
      </c>
      <c r="L278">
        <v>-0.77600000000000002</v>
      </c>
      <c r="M278" s="3">
        <v>24191</v>
      </c>
      <c r="N278" t="s">
        <v>12</v>
      </c>
    </row>
    <row r="279" spans="1:14" x14ac:dyDescent="0.35">
      <c r="A279" t="s">
        <v>363</v>
      </c>
      <c r="B279" s="9">
        <v>51.456249999999997</v>
      </c>
      <c r="C279" s="9">
        <v>-0.97113000000000005</v>
      </c>
      <c r="D279" t="s">
        <v>2527</v>
      </c>
      <c r="E279" t="s">
        <v>2231</v>
      </c>
      <c r="F279" t="s">
        <v>1448</v>
      </c>
      <c r="G279" t="s">
        <v>627</v>
      </c>
      <c r="H279" t="str">
        <f t="shared" si="15"/>
        <v>United KingdomLocation</v>
      </c>
      <c r="I279" t="s">
        <v>627</v>
      </c>
      <c r="J279" t="str">
        <f t="shared" si="16"/>
        <v>UnitedKingdomLocation</v>
      </c>
      <c r="K279">
        <v>51.234000000000002</v>
      </c>
      <c r="L279">
        <v>-0.94299999999999995</v>
      </c>
      <c r="M279" s="3">
        <v>24790</v>
      </c>
      <c r="N279" t="s">
        <v>12</v>
      </c>
    </row>
    <row r="280" spans="1:14" x14ac:dyDescent="0.35">
      <c r="A280" t="s">
        <v>389</v>
      </c>
      <c r="B280" s="9">
        <v>51.366669999999999</v>
      </c>
      <c r="C280" s="9">
        <v>1.4166700000000001</v>
      </c>
      <c r="D280" t="s">
        <v>2528</v>
      </c>
      <c r="E280" t="s">
        <v>2232</v>
      </c>
      <c r="F280" t="s">
        <v>1449</v>
      </c>
      <c r="G280" t="s">
        <v>627</v>
      </c>
      <c r="H280" t="str">
        <f t="shared" si="15"/>
        <v>United KingdomLocation</v>
      </c>
      <c r="I280" t="s">
        <v>627</v>
      </c>
      <c r="J280" t="str">
        <f t="shared" si="16"/>
        <v>UnitedKingdomLocation</v>
      </c>
      <c r="K280">
        <v>51.35</v>
      </c>
      <c r="L280">
        <v>1.333</v>
      </c>
      <c r="M280" s="3">
        <v>6098</v>
      </c>
      <c r="N280" t="s">
        <v>12</v>
      </c>
    </row>
    <row r="281" spans="1:14" x14ac:dyDescent="0.35">
      <c r="A281" t="s">
        <v>355</v>
      </c>
      <c r="B281" s="9">
        <v>53.38297</v>
      </c>
      <c r="C281" s="9">
        <v>-1.4659</v>
      </c>
      <c r="D281" t="s">
        <v>2529</v>
      </c>
      <c r="E281" t="s">
        <v>2233</v>
      </c>
      <c r="F281" t="s">
        <v>1450</v>
      </c>
      <c r="G281" t="s">
        <v>627</v>
      </c>
      <c r="H281" t="str">
        <f t="shared" si="15"/>
        <v>United KingdomLocation</v>
      </c>
      <c r="I281" t="s">
        <v>627</v>
      </c>
      <c r="J281" t="str">
        <f t="shared" si="16"/>
        <v>UnitedKingdomLocation</v>
      </c>
      <c r="K281">
        <v>53.475000000000001</v>
      </c>
      <c r="L281">
        <v>-1.004</v>
      </c>
      <c r="M281" s="3">
        <v>32267</v>
      </c>
      <c r="N281" t="s">
        <v>12</v>
      </c>
    </row>
    <row r="282" spans="1:14" x14ac:dyDescent="0.35">
      <c r="A282" t="s">
        <v>372</v>
      </c>
      <c r="B282" s="9">
        <v>50.903950000000002</v>
      </c>
      <c r="C282" s="9">
        <v>-1.40428</v>
      </c>
      <c r="D282" t="s">
        <v>2531</v>
      </c>
      <c r="E282" t="s">
        <v>2235</v>
      </c>
      <c r="F282" t="s">
        <v>1452</v>
      </c>
      <c r="G282" t="s">
        <v>627</v>
      </c>
      <c r="H282" t="str">
        <f t="shared" si="15"/>
        <v>United KingdomLocation</v>
      </c>
      <c r="I282" t="s">
        <v>627</v>
      </c>
      <c r="J282" t="str">
        <f t="shared" si="16"/>
        <v>UnitedKingdomLocation</v>
      </c>
      <c r="K282">
        <v>51.15</v>
      </c>
      <c r="L282">
        <v>-1.5669999999999999</v>
      </c>
      <c r="M282" s="3">
        <v>29631</v>
      </c>
      <c r="N282" t="s">
        <v>12</v>
      </c>
    </row>
    <row r="283" spans="1:14" x14ac:dyDescent="0.35">
      <c r="A283" t="s">
        <v>372</v>
      </c>
      <c r="B283" s="9">
        <v>50.903950000000002</v>
      </c>
      <c r="C283" s="9">
        <v>-1.40428</v>
      </c>
      <c r="D283" t="s">
        <v>2530</v>
      </c>
      <c r="E283" t="s">
        <v>2234</v>
      </c>
      <c r="F283" t="s">
        <v>1451</v>
      </c>
      <c r="G283" t="s">
        <v>627</v>
      </c>
      <c r="H283" t="str">
        <f t="shared" si="15"/>
        <v>United KingdomLocation</v>
      </c>
      <c r="I283" t="s">
        <v>627</v>
      </c>
      <c r="J283" t="str">
        <f t="shared" si="16"/>
        <v>UnitedKingdomLocation</v>
      </c>
      <c r="K283">
        <v>50.95</v>
      </c>
      <c r="L283">
        <v>-1.357</v>
      </c>
      <c r="M283" s="3">
        <v>6099</v>
      </c>
      <c r="N283" t="s">
        <v>12</v>
      </c>
    </row>
    <row r="284" spans="1:14" x14ac:dyDescent="0.35">
      <c r="A284" t="s">
        <v>367</v>
      </c>
      <c r="B284" s="9">
        <v>51.537820000000004</v>
      </c>
      <c r="C284" s="9">
        <v>0.71433000000000002</v>
      </c>
      <c r="D284" t="s">
        <v>2532</v>
      </c>
      <c r="E284" t="s">
        <v>2236</v>
      </c>
      <c r="F284" t="s">
        <v>1453</v>
      </c>
      <c r="G284" t="s">
        <v>627</v>
      </c>
      <c r="H284" t="str">
        <f t="shared" si="15"/>
        <v>United KingdomLocation</v>
      </c>
      <c r="I284" t="s">
        <v>627</v>
      </c>
      <c r="J284" t="str">
        <f t="shared" si="16"/>
        <v>UnitedKingdomLocation</v>
      </c>
      <c r="K284">
        <v>51.570999999999998</v>
      </c>
      <c r="L284">
        <v>0.69599999999999995</v>
      </c>
      <c r="M284" s="3">
        <v>3901</v>
      </c>
      <c r="N284" t="s">
        <v>12</v>
      </c>
    </row>
    <row r="285" spans="1:14" x14ac:dyDescent="0.35">
      <c r="A285" t="s">
        <v>362</v>
      </c>
      <c r="B285" s="9">
        <v>54.904649999999997</v>
      </c>
      <c r="C285" s="9">
        <v>-1.38222</v>
      </c>
      <c r="D285" t="s">
        <v>2533</v>
      </c>
      <c r="E285" t="s">
        <v>2237</v>
      </c>
      <c r="F285" t="s">
        <v>1454</v>
      </c>
      <c r="G285" t="s">
        <v>627</v>
      </c>
      <c r="H285" t="str">
        <f t="shared" si="15"/>
        <v>United KingdomLocation</v>
      </c>
      <c r="I285" t="s">
        <v>627</v>
      </c>
      <c r="J285" t="str">
        <f t="shared" si="16"/>
        <v>UnitedKingdomLocation</v>
      </c>
      <c r="K285">
        <v>55.037999999999997</v>
      </c>
      <c r="L285">
        <v>-1.6919999999999999</v>
      </c>
      <c r="M285" s="3">
        <v>24713</v>
      </c>
      <c r="N285" t="s">
        <v>12</v>
      </c>
    </row>
    <row r="286" spans="1:14" x14ac:dyDescent="0.35">
      <c r="A286" t="s">
        <v>375</v>
      </c>
      <c r="B286" s="9">
        <v>51.35</v>
      </c>
      <c r="C286" s="9">
        <v>-0.2</v>
      </c>
      <c r="D286" t="s">
        <v>2534</v>
      </c>
      <c r="E286" t="s">
        <v>2238</v>
      </c>
      <c r="F286" t="s">
        <v>1455</v>
      </c>
      <c r="G286" t="s">
        <v>627</v>
      </c>
      <c r="H286" t="str">
        <f t="shared" si="15"/>
        <v>United KingdomLocation</v>
      </c>
      <c r="I286" t="s">
        <v>627</v>
      </c>
      <c r="J286" t="str">
        <f t="shared" si="16"/>
        <v>UnitedKingdomLocation</v>
      </c>
      <c r="K286">
        <v>51.148000000000003</v>
      </c>
      <c r="L286">
        <v>-0.19</v>
      </c>
      <c r="M286" s="3">
        <v>22472</v>
      </c>
      <c r="N286" t="s">
        <v>12</v>
      </c>
    </row>
    <row r="287" spans="1:14" x14ac:dyDescent="0.35">
      <c r="A287" t="s">
        <v>366</v>
      </c>
      <c r="B287" s="9">
        <v>51.62079</v>
      </c>
      <c r="C287" s="9">
        <v>-3.9432299999999998</v>
      </c>
      <c r="D287" t="s">
        <v>2535</v>
      </c>
      <c r="E287" t="s">
        <v>2239</v>
      </c>
      <c r="F287" t="s">
        <v>1456</v>
      </c>
      <c r="G287" t="s">
        <v>627</v>
      </c>
      <c r="H287" t="str">
        <f t="shared" si="15"/>
        <v>United KingdomLocation</v>
      </c>
      <c r="I287" t="s">
        <v>627</v>
      </c>
      <c r="J287" t="str">
        <f t="shared" si="16"/>
        <v>UnitedKingdomLocation</v>
      </c>
      <c r="K287">
        <v>51.716999999999999</v>
      </c>
      <c r="L287">
        <v>-4.367</v>
      </c>
      <c r="M287" s="3">
        <v>31121</v>
      </c>
      <c r="N287" t="s">
        <v>12</v>
      </c>
    </row>
    <row r="288" spans="1:14" x14ac:dyDescent="0.35">
      <c r="A288" t="s">
        <v>376</v>
      </c>
      <c r="B288" s="9">
        <v>51.557969999999997</v>
      </c>
      <c r="C288" s="9">
        <v>-1.7811600000000001</v>
      </c>
      <c r="D288" t="s">
        <v>2538</v>
      </c>
      <c r="E288" t="s">
        <v>2242</v>
      </c>
      <c r="F288" t="s">
        <v>1459</v>
      </c>
      <c r="G288" t="s">
        <v>627</v>
      </c>
      <c r="H288" t="str">
        <f t="shared" si="15"/>
        <v>United KingdomLocation</v>
      </c>
      <c r="I288" t="s">
        <v>627</v>
      </c>
      <c r="J288" t="str">
        <f t="shared" si="16"/>
        <v>UnitedKingdomLocation</v>
      </c>
      <c r="K288">
        <v>51.75</v>
      </c>
      <c r="L288">
        <v>-1.5840000000000001</v>
      </c>
      <c r="M288" s="3">
        <v>25316</v>
      </c>
      <c r="N288" t="s">
        <v>12</v>
      </c>
    </row>
    <row r="289" spans="1:14" x14ac:dyDescent="0.35">
      <c r="A289" t="s">
        <v>376</v>
      </c>
      <c r="B289" s="9">
        <v>51.557969999999997</v>
      </c>
      <c r="C289" s="9">
        <v>-1.7811600000000001</v>
      </c>
      <c r="D289" t="s">
        <v>2536</v>
      </c>
      <c r="E289" t="s">
        <v>2240</v>
      </c>
      <c r="F289" t="s">
        <v>1457</v>
      </c>
      <c r="G289" t="s">
        <v>627</v>
      </c>
      <c r="H289" t="str">
        <f t="shared" si="15"/>
        <v>United KingdomLocation</v>
      </c>
      <c r="I289" t="s">
        <v>627</v>
      </c>
      <c r="J289" t="str">
        <f t="shared" si="16"/>
        <v>UnitedKingdomLocation</v>
      </c>
      <c r="K289">
        <v>51.682000000000002</v>
      </c>
      <c r="L289">
        <v>-1.79</v>
      </c>
      <c r="M289" s="3">
        <v>13805</v>
      </c>
      <c r="N289" t="s">
        <v>12</v>
      </c>
    </row>
    <row r="290" spans="1:14" x14ac:dyDescent="0.35">
      <c r="A290" t="s">
        <v>376</v>
      </c>
      <c r="B290" s="9">
        <v>51.557969999999997</v>
      </c>
      <c r="C290" s="9">
        <v>-1.7811600000000001</v>
      </c>
      <c r="D290" t="s">
        <v>2537</v>
      </c>
      <c r="E290" t="s">
        <v>2241</v>
      </c>
      <c r="F290" t="s">
        <v>1458</v>
      </c>
      <c r="G290" t="s">
        <v>627</v>
      </c>
      <c r="H290" t="str">
        <f t="shared" si="15"/>
        <v>United KingdomLocation</v>
      </c>
      <c r="I290" t="s">
        <v>627</v>
      </c>
      <c r="J290" t="str">
        <f t="shared" si="16"/>
        <v>UnitedKingdomLocation</v>
      </c>
      <c r="K290">
        <v>51.505000000000003</v>
      </c>
      <c r="L290">
        <v>-1.9930000000000001</v>
      </c>
      <c r="M290" s="3">
        <v>15792</v>
      </c>
      <c r="N290" t="s">
        <v>12</v>
      </c>
    </row>
    <row r="291" spans="1:14" x14ac:dyDescent="0.35">
      <c r="A291" t="s">
        <v>383</v>
      </c>
      <c r="B291" s="9">
        <v>52.676589999999997</v>
      </c>
      <c r="C291" s="9">
        <v>-2.4492600000000002</v>
      </c>
      <c r="D291" t="s">
        <v>2539</v>
      </c>
      <c r="E291" t="s">
        <v>2243</v>
      </c>
      <c r="F291" t="s">
        <v>1460</v>
      </c>
      <c r="G291" t="s">
        <v>627</v>
      </c>
      <c r="H291" t="str">
        <f t="shared" si="15"/>
        <v>United KingdomLocation</v>
      </c>
      <c r="I291" t="s">
        <v>627</v>
      </c>
      <c r="J291" t="str">
        <f t="shared" si="16"/>
        <v>UnitedKingdomLocation</v>
      </c>
      <c r="K291">
        <v>52.798000000000002</v>
      </c>
      <c r="L291">
        <v>-2.6680000000000001</v>
      </c>
      <c r="M291" s="3">
        <v>19978</v>
      </c>
      <c r="N291" t="s">
        <v>12</v>
      </c>
    </row>
    <row r="292" spans="1:14" x14ac:dyDescent="0.35">
      <c r="A292" t="s">
        <v>371</v>
      </c>
      <c r="B292" s="9">
        <v>52.585470000000001</v>
      </c>
      <c r="C292" s="9">
        <v>-2.12296</v>
      </c>
      <c r="D292" t="s">
        <v>2540</v>
      </c>
      <c r="E292" t="s">
        <v>2244</v>
      </c>
      <c r="F292" t="s">
        <v>1461</v>
      </c>
      <c r="G292" t="s">
        <v>627</v>
      </c>
      <c r="H292" t="str">
        <f t="shared" si="15"/>
        <v>United KingdomLocation</v>
      </c>
      <c r="I292" t="s">
        <v>627</v>
      </c>
      <c r="J292" t="str">
        <f t="shared" si="16"/>
        <v>UnitedKingdomLocation</v>
      </c>
      <c r="K292">
        <v>52.64</v>
      </c>
      <c r="L292">
        <v>-2.306</v>
      </c>
      <c r="M292" s="3">
        <v>13765</v>
      </c>
      <c r="N292" t="s">
        <v>12</v>
      </c>
    </row>
    <row r="293" spans="1:14" x14ac:dyDescent="0.35">
      <c r="A293" t="s">
        <v>381</v>
      </c>
      <c r="B293" s="9">
        <v>53.957630000000002</v>
      </c>
      <c r="C293" s="9">
        <v>-1.0827100000000001</v>
      </c>
      <c r="D293" t="s">
        <v>2541</v>
      </c>
      <c r="E293" t="s">
        <v>2245</v>
      </c>
      <c r="F293" t="s">
        <v>1462</v>
      </c>
      <c r="G293" t="s">
        <v>627</v>
      </c>
      <c r="H293" t="str">
        <f t="shared" si="15"/>
        <v>United KingdomLocation</v>
      </c>
      <c r="I293" t="s">
        <v>627</v>
      </c>
      <c r="J293" t="str">
        <f t="shared" si="16"/>
        <v>UnitedKingdomLocation</v>
      </c>
      <c r="K293">
        <v>54.048999999999999</v>
      </c>
      <c r="L293">
        <v>-1.2529999999999999</v>
      </c>
      <c r="M293" s="3">
        <v>15069</v>
      </c>
      <c r="N293" t="s">
        <v>12</v>
      </c>
    </row>
    <row r="294" spans="1:14" x14ac:dyDescent="0.35">
      <c r="A294" t="s">
        <v>393</v>
      </c>
      <c r="B294" t="s">
        <v>3032</v>
      </c>
      <c r="C294" t="s">
        <v>3032</v>
      </c>
      <c r="D294" s="4" t="s">
        <v>394</v>
      </c>
      <c r="E294" t="s">
        <v>394</v>
      </c>
      <c r="F294" s="5" t="s">
        <v>629</v>
      </c>
      <c r="G294" t="s">
        <v>3078</v>
      </c>
      <c r="H294" t="str">
        <f t="shared" si="15"/>
        <v>USALocation</v>
      </c>
      <c r="I294" t="s">
        <v>393</v>
      </c>
      <c r="J294" t="str">
        <f t="shared" si="16"/>
        <v>AlabamaLocation</v>
      </c>
      <c r="M294" s="3"/>
      <c r="N294" t="s">
        <v>12</v>
      </c>
    </row>
    <row r="295" spans="1:14" x14ac:dyDescent="0.35">
      <c r="A295" t="s">
        <v>395</v>
      </c>
      <c r="B295" t="s">
        <v>3032</v>
      </c>
      <c r="C295" t="s">
        <v>3032</v>
      </c>
      <c r="D295" s="4" t="s">
        <v>396</v>
      </c>
      <c r="E295" t="s">
        <v>396</v>
      </c>
      <c r="F295" s="5" t="s">
        <v>642</v>
      </c>
      <c r="G295" t="s">
        <v>3078</v>
      </c>
      <c r="H295" t="str">
        <f t="shared" si="15"/>
        <v>USALocation</v>
      </c>
      <c r="I295" t="s">
        <v>395</v>
      </c>
      <c r="J295" t="str">
        <f t="shared" si="16"/>
        <v>ArizonaLocation</v>
      </c>
      <c r="M295" s="3"/>
      <c r="N295" t="s">
        <v>12</v>
      </c>
    </row>
    <row r="296" spans="1:14" x14ac:dyDescent="0.35">
      <c r="A296" t="s">
        <v>397</v>
      </c>
      <c r="B296" t="s">
        <v>3032</v>
      </c>
      <c r="C296" t="s">
        <v>3032</v>
      </c>
      <c r="D296" s="4" t="s">
        <v>398</v>
      </c>
      <c r="E296" t="s">
        <v>398</v>
      </c>
      <c r="F296" s="5" t="s">
        <v>655</v>
      </c>
      <c r="G296" t="s">
        <v>3078</v>
      </c>
      <c r="H296" t="str">
        <f t="shared" si="15"/>
        <v>USALocation</v>
      </c>
      <c r="I296" t="s">
        <v>397</v>
      </c>
      <c r="J296" t="str">
        <f t="shared" si="16"/>
        <v>ArkansasLocation</v>
      </c>
      <c r="M296" s="3"/>
      <c r="N296" t="s">
        <v>12</v>
      </c>
    </row>
    <row r="297" spans="1:14" x14ac:dyDescent="0.35">
      <c r="A297" t="s">
        <v>399</v>
      </c>
      <c r="B297" t="s">
        <v>3032</v>
      </c>
      <c r="C297" t="s">
        <v>3032</v>
      </c>
      <c r="D297" s="4" t="s">
        <v>400</v>
      </c>
      <c r="E297" t="s">
        <v>400</v>
      </c>
      <c r="F297" s="5" t="s">
        <v>663</v>
      </c>
      <c r="G297" t="s">
        <v>3078</v>
      </c>
      <c r="H297" t="str">
        <f t="shared" si="15"/>
        <v>USALocation</v>
      </c>
      <c r="I297" t="s">
        <v>399</v>
      </c>
      <c r="J297" t="str">
        <f t="shared" si="16"/>
        <v>CaliforniaLocation</v>
      </c>
      <c r="M297" s="3"/>
      <c r="N297" t="s">
        <v>12</v>
      </c>
    </row>
    <row r="298" spans="1:14" x14ac:dyDescent="0.35">
      <c r="A298" t="s">
        <v>401</v>
      </c>
      <c r="B298" t="s">
        <v>3032</v>
      </c>
      <c r="C298" t="s">
        <v>3032</v>
      </c>
      <c r="D298" s="4" t="s">
        <v>402</v>
      </c>
      <c r="E298" t="s">
        <v>402</v>
      </c>
      <c r="F298" s="5" t="s">
        <v>738</v>
      </c>
      <c r="G298" t="s">
        <v>3078</v>
      </c>
      <c r="H298" t="str">
        <f t="shared" si="15"/>
        <v>USALocation</v>
      </c>
      <c r="I298" t="s">
        <v>401</v>
      </c>
      <c r="J298" t="str">
        <f t="shared" si="16"/>
        <v>ColoradoLocation</v>
      </c>
      <c r="M298" s="3"/>
      <c r="N298" t="s">
        <v>12</v>
      </c>
    </row>
    <row r="299" spans="1:14" x14ac:dyDescent="0.35">
      <c r="A299" t="s">
        <v>403</v>
      </c>
      <c r="B299" t="s">
        <v>3032</v>
      </c>
      <c r="C299" t="s">
        <v>3032</v>
      </c>
      <c r="D299" s="4" t="s">
        <v>404</v>
      </c>
      <c r="E299" t="s">
        <v>404</v>
      </c>
      <c r="F299" s="5" t="s">
        <v>756</v>
      </c>
      <c r="G299" t="s">
        <v>3078</v>
      </c>
      <c r="H299" t="str">
        <f t="shared" si="15"/>
        <v>USALocation</v>
      </c>
      <c r="I299" t="s">
        <v>403</v>
      </c>
      <c r="J299" t="str">
        <f t="shared" si="16"/>
        <v>ConnecticutLocation</v>
      </c>
      <c r="M299" s="3"/>
      <c r="N299" t="s">
        <v>12</v>
      </c>
    </row>
    <row r="300" spans="1:14" x14ac:dyDescent="0.35">
      <c r="A300" t="s">
        <v>405</v>
      </c>
      <c r="B300" t="s">
        <v>3032</v>
      </c>
      <c r="C300" t="s">
        <v>3032</v>
      </c>
      <c r="D300" s="4" t="s">
        <v>406</v>
      </c>
      <c r="E300" t="s">
        <v>406</v>
      </c>
      <c r="F300" s="5" t="s">
        <v>762</v>
      </c>
      <c r="G300" t="s">
        <v>3078</v>
      </c>
      <c r="H300" t="str">
        <f t="shared" si="15"/>
        <v>USALocation</v>
      </c>
      <c r="I300" t="s">
        <v>405</v>
      </c>
      <c r="J300" t="str">
        <f t="shared" si="16"/>
        <v>DelawareLocation</v>
      </c>
      <c r="M300" s="3"/>
      <c r="N300" t="s">
        <v>12</v>
      </c>
    </row>
    <row r="301" spans="1:14" x14ac:dyDescent="0.35">
      <c r="A301" t="s">
        <v>407</v>
      </c>
      <c r="B301" t="s">
        <v>3032</v>
      </c>
      <c r="C301" t="s">
        <v>3032</v>
      </c>
      <c r="D301" s="4" t="s">
        <v>408</v>
      </c>
      <c r="E301" t="s">
        <v>408</v>
      </c>
      <c r="F301" s="5" t="s">
        <v>764</v>
      </c>
      <c r="G301" t="s">
        <v>3078</v>
      </c>
      <c r="H301" t="str">
        <f t="shared" si="15"/>
        <v>USALocation</v>
      </c>
      <c r="I301" t="s">
        <v>407</v>
      </c>
      <c r="J301" t="str">
        <f t="shared" si="16"/>
        <v>DistrictColumbiaLocation</v>
      </c>
      <c r="M301" s="3"/>
      <c r="N301" t="s">
        <v>12</v>
      </c>
    </row>
    <row r="302" spans="1:14" x14ac:dyDescent="0.35">
      <c r="A302" t="s">
        <v>409</v>
      </c>
      <c r="B302" t="s">
        <v>3032</v>
      </c>
      <c r="C302" t="s">
        <v>3032</v>
      </c>
      <c r="D302" s="4" t="s">
        <v>410</v>
      </c>
      <c r="E302" t="s">
        <v>410</v>
      </c>
      <c r="F302" s="5" t="s">
        <v>767</v>
      </c>
      <c r="G302" t="s">
        <v>3078</v>
      </c>
      <c r="H302" t="str">
        <f t="shared" si="15"/>
        <v>USALocation</v>
      </c>
      <c r="I302" t="s">
        <v>409</v>
      </c>
      <c r="J302" t="str">
        <f t="shared" si="16"/>
        <v>FloridaLocation</v>
      </c>
      <c r="M302" s="3"/>
      <c r="N302" t="s">
        <v>12</v>
      </c>
    </row>
    <row r="303" spans="1:14" x14ac:dyDescent="0.35">
      <c r="A303" t="s">
        <v>411</v>
      </c>
      <c r="B303" t="s">
        <v>3032</v>
      </c>
      <c r="C303" t="s">
        <v>3032</v>
      </c>
      <c r="D303" s="4" t="s">
        <v>412</v>
      </c>
      <c r="E303" t="s">
        <v>412</v>
      </c>
      <c r="F303" s="5" t="s">
        <v>810</v>
      </c>
      <c r="G303" t="s">
        <v>3078</v>
      </c>
      <c r="H303" t="str">
        <f t="shared" si="15"/>
        <v>USALocation</v>
      </c>
      <c r="I303" t="s">
        <v>411</v>
      </c>
      <c r="J303" t="str">
        <f t="shared" si="16"/>
        <v>GeorgiaLocation</v>
      </c>
      <c r="M303" s="3"/>
      <c r="N303" t="s">
        <v>12</v>
      </c>
    </row>
    <row r="304" spans="1:14" x14ac:dyDescent="0.35">
      <c r="A304" t="s">
        <v>413</v>
      </c>
      <c r="B304" t="s">
        <v>3032</v>
      </c>
      <c r="C304" t="s">
        <v>3032</v>
      </c>
      <c r="D304" s="4" t="s">
        <v>414</v>
      </c>
      <c r="E304" t="s">
        <v>414</v>
      </c>
      <c r="F304" s="5" t="s">
        <v>822</v>
      </c>
      <c r="G304" t="s">
        <v>3078</v>
      </c>
      <c r="H304" t="str">
        <f t="shared" si="15"/>
        <v>USALocation</v>
      </c>
      <c r="I304" t="s">
        <v>413</v>
      </c>
      <c r="J304" t="str">
        <f t="shared" si="16"/>
        <v>IdahoLocation</v>
      </c>
      <c r="M304" s="3"/>
      <c r="N304" t="s">
        <v>12</v>
      </c>
    </row>
    <row r="305" spans="1:14" x14ac:dyDescent="0.35">
      <c r="A305" t="s">
        <v>415</v>
      </c>
      <c r="B305" t="s">
        <v>3032</v>
      </c>
      <c r="C305" t="s">
        <v>3032</v>
      </c>
      <c r="D305" s="4" t="s">
        <v>416</v>
      </c>
      <c r="E305" t="s">
        <v>416</v>
      </c>
      <c r="F305" s="5" t="s">
        <v>825</v>
      </c>
      <c r="G305" t="s">
        <v>3078</v>
      </c>
      <c r="H305" t="str">
        <f t="shared" si="15"/>
        <v>USALocation</v>
      </c>
      <c r="I305" t="s">
        <v>415</v>
      </c>
      <c r="J305" t="str">
        <f t="shared" si="16"/>
        <v>IllinoisLocation</v>
      </c>
      <c r="M305" s="3"/>
      <c r="N305" t="s">
        <v>12</v>
      </c>
    </row>
    <row r="306" spans="1:14" x14ac:dyDescent="0.35">
      <c r="A306" t="s">
        <v>417</v>
      </c>
      <c r="B306" t="s">
        <v>3032</v>
      </c>
      <c r="C306" t="s">
        <v>3032</v>
      </c>
      <c r="D306" s="4" t="s">
        <v>418</v>
      </c>
      <c r="E306" t="s">
        <v>418</v>
      </c>
      <c r="F306" s="5" t="s">
        <v>834</v>
      </c>
      <c r="G306" t="s">
        <v>3078</v>
      </c>
      <c r="H306" t="str">
        <f t="shared" si="15"/>
        <v>USALocation</v>
      </c>
      <c r="I306" t="s">
        <v>417</v>
      </c>
      <c r="J306" t="str">
        <f t="shared" si="16"/>
        <v>IndianaLocation</v>
      </c>
      <c r="M306" s="3"/>
      <c r="N306" t="s">
        <v>12</v>
      </c>
    </row>
    <row r="307" spans="1:14" x14ac:dyDescent="0.35">
      <c r="A307" t="s">
        <v>419</v>
      </c>
      <c r="B307" t="s">
        <v>3032</v>
      </c>
      <c r="C307" t="s">
        <v>3032</v>
      </c>
      <c r="D307" s="4" t="s">
        <v>420</v>
      </c>
      <c r="E307" t="s">
        <v>420</v>
      </c>
      <c r="F307" s="5" t="s">
        <v>845</v>
      </c>
      <c r="G307" t="s">
        <v>3078</v>
      </c>
      <c r="H307" t="str">
        <f t="shared" si="15"/>
        <v>USALocation</v>
      </c>
      <c r="I307" t="s">
        <v>419</v>
      </c>
      <c r="J307" t="str">
        <f t="shared" si="16"/>
        <v>IowaLocation</v>
      </c>
      <c r="M307" s="3"/>
      <c r="N307" t="s">
        <v>12</v>
      </c>
    </row>
    <row r="308" spans="1:14" x14ac:dyDescent="0.35">
      <c r="A308" t="s">
        <v>421</v>
      </c>
      <c r="B308" t="s">
        <v>3032</v>
      </c>
      <c r="C308" t="s">
        <v>3032</v>
      </c>
      <c r="D308" s="4" t="s">
        <v>422</v>
      </c>
      <c r="E308" t="s">
        <v>3104</v>
      </c>
      <c r="F308" s="5" t="s">
        <v>847</v>
      </c>
      <c r="G308" t="s">
        <v>3078</v>
      </c>
      <c r="H308" t="str">
        <f t="shared" si="15"/>
        <v>USALocation</v>
      </c>
      <c r="I308" t="s">
        <v>421</v>
      </c>
      <c r="J308" t="str">
        <f t="shared" si="16"/>
        <v>KansasLocation</v>
      </c>
      <c r="M308" s="3"/>
      <c r="N308" t="s">
        <v>12</v>
      </c>
    </row>
    <row r="309" spans="1:14" x14ac:dyDescent="0.35">
      <c r="A309" t="s">
        <v>423</v>
      </c>
      <c r="B309" t="s">
        <v>3032</v>
      </c>
      <c r="C309" t="s">
        <v>3032</v>
      </c>
      <c r="D309" s="4" t="s">
        <v>424</v>
      </c>
      <c r="E309" t="s">
        <v>424</v>
      </c>
      <c r="F309" s="5" t="s">
        <v>857</v>
      </c>
      <c r="G309" t="s">
        <v>3078</v>
      </c>
      <c r="H309" t="str">
        <f t="shared" si="15"/>
        <v>USALocation</v>
      </c>
      <c r="I309" t="s">
        <v>423</v>
      </c>
      <c r="J309" t="str">
        <f t="shared" si="16"/>
        <v>KentuckyLocation</v>
      </c>
      <c r="M309" s="3"/>
      <c r="N309" t="s">
        <v>12</v>
      </c>
    </row>
    <row r="310" spans="1:14" x14ac:dyDescent="0.35">
      <c r="A310" t="s">
        <v>425</v>
      </c>
      <c r="B310" t="s">
        <v>3032</v>
      </c>
      <c r="C310" t="s">
        <v>3032</v>
      </c>
      <c r="D310" s="4" t="s">
        <v>426</v>
      </c>
      <c r="E310" t="s">
        <v>426</v>
      </c>
      <c r="F310" s="5" t="s">
        <v>864</v>
      </c>
      <c r="G310" t="s">
        <v>3078</v>
      </c>
      <c r="H310" t="str">
        <f t="shared" si="15"/>
        <v>USALocation</v>
      </c>
      <c r="I310" t="s">
        <v>425</v>
      </c>
      <c r="J310" t="str">
        <f t="shared" si="16"/>
        <v>LouisianaLocation</v>
      </c>
      <c r="M310" s="3"/>
      <c r="N310" t="s">
        <v>12</v>
      </c>
    </row>
    <row r="311" spans="1:14" x14ac:dyDescent="0.35">
      <c r="A311" t="s">
        <v>427</v>
      </c>
      <c r="B311" t="s">
        <v>3032</v>
      </c>
      <c r="C311" t="s">
        <v>3032</v>
      </c>
      <c r="D311" s="4" t="s">
        <v>428</v>
      </c>
      <c r="E311" t="s">
        <v>428</v>
      </c>
      <c r="F311" s="5" t="s">
        <v>872</v>
      </c>
      <c r="G311" t="s">
        <v>3078</v>
      </c>
      <c r="H311" t="str">
        <f t="shared" si="15"/>
        <v>USALocation</v>
      </c>
      <c r="I311" t="s">
        <v>427</v>
      </c>
      <c r="J311" t="str">
        <f t="shared" si="16"/>
        <v>MaineLocation</v>
      </c>
      <c r="M311" s="3"/>
      <c r="N311" t="s">
        <v>12</v>
      </c>
    </row>
    <row r="312" spans="1:14" x14ac:dyDescent="0.35">
      <c r="A312" t="s">
        <v>429</v>
      </c>
      <c r="B312" t="s">
        <v>3032</v>
      </c>
      <c r="C312" t="s">
        <v>3032</v>
      </c>
      <c r="D312" s="4" t="s">
        <v>430</v>
      </c>
      <c r="E312" t="s">
        <v>430</v>
      </c>
      <c r="F312" s="5" t="s">
        <v>877</v>
      </c>
      <c r="G312" t="s">
        <v>3078</v>
      </c>
      <c r="H312" t="str">
        <f t="shared" si="15"/>
        <v>USALocation</v>
      </c>
      <c r="I312" t="s">
        <v>429</v>
      </c>
      <c r="J312" t="str">
        <f t="shared" si="16"/>
        <v>MarylandLocation</v>
      </c>
      <c r="M312" s="3"/>
      <c r="N312" t="s">
        <v>12</v>
      </c>
    </row>
    <row r="313" spans="1:14" x14ac:dyDescent="0.35">
      <c r="A313" t="s">
        <v>431</v>
      </c>
      <c r="B313" t="s">
        <v>3032</v>
      </c>
      <c r="C313" t="s">
        <v>3032</v>
      </c>
      <c r="D313" s="4" t="s">
        <v>432</v>
      </c>
      <c r="E313" t="s">
        <v>432</v>
      </c>
      <c r="F313" s="5" t="s">
        <v>888</v>
      </c>
      <c r="G313" t="s">
        <v>3078</v>
      </c>
      <c r="H313" t="str">
        <f t="shared" si="15"/>
        <v>USALocation</v>
      </c>
      <c r="I313" t="s">
        <v>431</v>
      </c>
      <c r="J313" t="str">
        <f t="shared" si="16"/>
        <v>MassachusettsLocation</v>
      </c>
      <c r="M313" s="3"/>
      <c r="N313" t="s">
        <v>12</v>
      </c>
    </row>
    <row r="314" spans="1:14" x14ac:dyDescent="0.35">
      <c r="A314" t="s">
        <v>434</v>
      </c>
      <c r="B314" t="s">
        <v>3032</v>
      </c>
      <c r="C314" t="s">
        <v>3032</v>
      </c>
      <c r="D314" s="4" t="s">
        <v>435</v>
      </c>
      <c r="E314" t="s">
        <v>435</v>
      </c>
      <c r="F314" s="5" t="s">
        <v>904</v>
      </c>
      <c r="G314" t="s">
        <v>3078</v>
      </c>
      <c r="H314" t="str">
        <f t="shared" si="15"/>
        <v>USALocation</v>
      </c>
      <c r="I314" t="s">
        <v>434</v>
      </c>
      <c r="J314" t="str">
        <f t="shared" si="16"/>
        <v>MichiganLocation</v>
      </c>
      <c r="M314" s="3"/>
      <c r="N314" t="s">
        <v>12</v>
      </c>
    </row>
    <row r="315" spans="1:14" x14ac:dyDescent="0.35">
      <c r="A315" t="s">
        <v>436</v>
      </c>
      <c r="B315" t="s">
        <v>3032</v>
      </c>
      <c r="C315" t="s">
        <v>3032</v>
      </c>
      <c r="D315" s="4" t="s">
        <v>437</v>
      </c>
      <c r="E315" t="s">
        <v>437</v>
      </c>
      <c r="F315" s="5" t="s">
        <v>915</v>
      </c>
      <c r="G315" t="s">
        <v>3078</v>
      </c>
      <c r="H315" t="str">
        <f t="shared" si="15"/>
        <v>USALocation</v>
      </c>
      <c r="I315" t="s">
        <v>436</v>
      </c>
      <c r="J315" t="str">
        <f t="shared" si="16"/>
        <v>MinnesotaLocation</v>
      </c>
      <c r="M315" s="3"/>
      <c r="N315" t="s">
        <v>12</v>
      </c>
    </row>
    <row r="316" spans="1:14" x14ac:dyDescent="0.35">
      <c r="A316" t="s">
        <v>438</v>
      </c>
      <c r="B316" t="s">
        <v>3032</v>
      </c>
      <c r="C316" t="s">
        <v>3032</v>
      </c>
      <c r="D316" s="4" t="s">
        <v>439</v>
      </c>
      <c r="E316" t="s">
        <v>439</v>
      </c>
      <c r="F316" s="5" t="s">
        <v>921</v>
      </c>
      <c r="G316" t="s">
        <v>3078</v>
      </c>
      <c r="H316" t="str">
        <f t="shared" si="15"/>
        <v>USALocation</v>
      </c>
      <c r="I316" t="s">
        <v>438</v>
      </c>
      <c r="J316" t="str">
        <f t="shared" si="16"/>
        <v>MississippiLocation</v>
      </c>
      <c r="M316" s="3"/>
      <c r="N316" t="s">
        <v>12</v>
      </c>
    </row>
    <row r="317" spans="1:14" x14ac:dyDescent="0.35">
      <c r="A317" t="s">
        <v>440</v>
      </c>
      <c r="B317" t="s">
        <v>3032</v>
      </c>
      <c r="C317" t="s">
        <v>3032</v>
      </c>
      <c r="D317" s="4" t="s">
        <v>441</v>
      </c>
      <c r="E317" t="s">
        <v>441</v>
      </c>
      <c r="F317" s="5" t="s">
        <v>927</v>
      </c>
      <c r="G317" t="s">
        <v>3078</v>
      </c>
      <c r="H317" t="str">
        <f t="shared" si="15"/>
        <v>USALocation</v>
      </c>
      <c r="I317" t="s">
        <v>440</v>
      </c>
      <c r="J317" t="str">
        <f t="shared" si="16"/>
        <v>MissouriLocation</v>
      </c>
      <c r="M317" s="3"/>
      <c r="N317" t="s">
        <v>12</v>
      </c>
    </row>
    <row r="318" spans="1:14" x14ac:dyDescent="0.35">
      <c r="A318" t="s">
        <v>442</v>
      </c>
      <c r="B318" t="s">
        <v>3032</v>
      </c>
      <c r="C318" t="s">
        <v>3032</v>
      </c>
      <c r="D318" s="4" t="s">
        <v>443</v>
      </c>
      <c r="E318" t="s">
        <v>443</v>
      </c>
      <c r="F318" s="5" t="s">
        <v>930</v>
      </c>
      <c r="G318" t="s">
        <v>3078</v>
      </c>
      <c r="H318" t="str">
        <f t="shared" si="15"/>
        <v>USALocation</v>
      </c>
      <c r="I318" t="s">
        <v>442</v>
      </c>
      <c r="J318" t="str">
        <f t="shared" si="16"/>
        <v>MontanaLocation</v>
      </c>
      <c r="M318" s="3"/>
      <c r="N318" t="s">
        <v>12</v>
      </c>
    </row>
    <row r="319" spans="1:14" x14ac:dyDescent="0.35">
      <c r="A319" t="s">
        <v>444</v>
      </c>
      <c r="B319" t="s">
        <v>3032</v>
      </c>
      <c r="C319" t="s">
        <v>3032</v>
      </c>
      <c r="D319" s="4" t="s">
        <v>445</v>
      </c>
      <c r="E319" t="s">
        <v>445</v>
      </c>
      <c r="F319" s="5" t="s">
        <v>932</v>
      </c>
      <c r="G319" t="s">
        <v>3078</v>
      </c>
      <c r="H319" t="str">
        <f t="shared" si="15"/>
        <v>USALocation</v>
      </c>
      <c r="I319" t="s">
        <v>444</v>
      </c>
      <c r="J319" t="str">
        <f t="shared" si="16"/>
        <v>NebraskaLocation</v>
      </c>
      <c r="M319" s="3"/>
      <c r="N319" t="s">
        <v>12</v>
      </c>
    </row>
    <row r="320" spans="1:14" x14ac:dyDescent="0.35">
      <c r="A320" t="s">
        <v>447</v>
      </c>
      <c r="B320" t="s">
        <v>3032</v>
      </c>
      <c r="C320" t="s">
        <v>3032</v>
      </c>
      <c r="D320" s="4" t="s">
        <v>448</v>
      </c>
      <c r="E320" t="s">
        <v>448</v>
      </c>
      <c r="F320" s="5" t="s">
        <v>941</v>
      </c>
      <c r="G320" t="s">
        <v>3078</v>
      </c>
      <c r="H320" t="str">
        <f t="shared" si="15"/>
        <v>USALocation</v>
      </c>
      <c r="I320" t="s">
        <v>447</v>
      </c>
      <c r="J320" t="str">
        <f t="shared" si="16"/>
        <v>NevadaLocation</v>
      </c>
      <c r="M320" s="3"/>
      <c r="N320" t="s">
        <v>12</v>
      </c>
    </row>
    <row r="321" spans="1:14" x14ac:dyDescent="0.35">
      <c r="A321" t="s">
        <v>449</v>
      </c>
      <c r="B321" t="s">
        <v>3032</v>
      </c>
      <c r="C321" t="s">
        <v>3032</v>
      </c>
      <c r="D321" s="4" t="s">
        <v>450</v>
      </c>
      <c r="E321" t="s">
        <v>450</v>
      </c>
      <c r="F321" s="5" t="s">
        <v>946</v>
      </c>
      <c r="G321" t="s">
        <v>3078</v>
      </c>
      <c r="H321" t="str">
        <f t="shared" si="15"/>
        <v>USALocation</v>
      </c>
      <c r="I321" t="s">
        <v>449</v>
      </c>
      <c r="J321" t="str">
        <f t="shared" si="16"/>
        <v>NewHampshireLocation</v>
      </c>
      <c r="M321" s="3"/>
      <c r="N321" t="s">
        <v>12</v>
      </c>
    </row>
    <row r="322" spans="1:14" x14ac:dyDescent="0.35">
      <c r="A322" t="s">
        <v>451</v>
      </c>
      <c r="B322" t="s">
        <v>3032</v>
      </c>
      <c r="C322" t="s">
        <v>3032</v>
      </c>
      <c r="D322" s="4" t="s">
        <v>452</v>
      </c>
      <c r="E322" t="s">
        <v>452</v>
      </c>
      <c r="F322" s="5" t="s">
        <v>949</v>
      </c>
      <c r="G322" t="s">
        <v>3078</v>
      </c>
      <c r="H322" t="str">
        <f t="shared" ref="H322:H385" si="17">G322&amp;"Location"</f>
        <v>USALocation</v>
      </c>
      <c r="I322" t="s">
        <v>451</v>
      </c>
      <c r="J322" t="str">
        <f t="shared" ref="J322:J385" si="18">VLOOKUP(I322,V:W,2,FALSE)</f>
        <v>NewJerseyLocation</v>
      </c>
      <c r="M322" s="3"/>
      <c r="N322" t="s">
        <v>12</v>
      </c>
    </row>
    <row r="323" spans="1:14" x14ac:dyDescent="0.35">
      <c r="A323" t="s">
        <v>453</v>
      </c>
      <c r="B323" t="s">
        <v>3032</v>
      </c>
      <c r="C323" t="s">
        <v>3032</v>
      </c>
      <c r="D323" s="4" t="s">
        <v>454</v>
      </c>
      <c r="E323" t="s">
        <v>454</v>
      </c>
      <c r="F323" s="5" t="s">
        <v>957</v>
      </c>
      <c r="G323" t="s">
        <v>3078</v>
      </c>
      <c r="H323" t="str">
        <f t="shared" si="17"/>
        <v>USALocation</v>
      </c>
      <c r="I323" t="s">
        <v>453</v>
      </c>
      <c r="J323" t="str">
        <f t="shared" si="18"/>
        <v>NewMexicoLocation</v>
      </c>
      <c r="M323" s="3"/>
      <c r="N323" t="s">
        <v>12</v>
      </c>
    </row>
    <row r="324" spans="1:14" x14ac:dyDescent="0.35">
      <c r="A324" t="s">
        <v>455</v>
      </c>
      <c r="B324" t="s">
        <v>3032</v>
      </c>
      <c r="C324" t="s">
        <v>3032</v>
      </c>
      <c r="D324" s="4" t="s">
        <v>456</v>
      </c>
      <c r="E324" t="s">
        <v>456</v>
      </c>
      <c r="F324" s="5" t="s">
        <v>960</v>
      </c>
      <c r="G324" t="s">
        <v>3078</v>
      </c>
      <c r="H324" t="str">
        <f t="shared" si="17"/>
        <v>USALocation</v>
      </c>
      <c r="I324" t="s">
        <v>455</v>
      </c>
      <c r="J324" t="str">
        <f t="shared" si="18"/>
        <v>NewYorkLocation</v>
      </c>
      <c r="M324" s="3"/>
      <c r="N324" t="s">
        <v>12</v>
      </c>
    </row>
    <row r="325" spans="1:14" x14ac:dyDescent="0.35">
      <c r="A325" t="s">
        <v>457</v>
      </c>
      <c r="B325" t="s">
        <v>3032</v>
      </c>
      <c r="C325" t="s">
        <v>3032</v>
      </c>
      <c r="D325" s="4" t="s">
        <v>458</v>
      </c>
      <c r="E325" t="s">
        <v>458</v>
      </c>
      <c r="F325" s="5" t="s">
        <v>977</v>
      </c>
      <c r="G325" t="s">
        <v>3078</v>
      </c>
      <c r="H325" t="str">
        <f t="shared" si="17"/>
        <v>USALocation</v>
      </c>
      <c r="I325" t="s">
        <v>457</v>
      </c>
      <c r="J325" t="str">
        <f t="shared" si="18"/>
        <v>NorthCarolinaLocation</v>
      </c>
      <c r="M325" s="3"/>
      <c r="N325" t="s">
        <v>12</v>
      </c>
    </row>
    <row r="326" spans="1:14" x14ac:dyDescent="0.35">
      <c r="A326" t="s">
        <v>459</v>
      </c>
      <c r="B326" t="s">
        <v>3032</v>
      </c>
      <c r="C326" t="s">
        <v>3032</v>
      </c>
      <c r="D326" s="4" t="s">
        <v>460</v>
      </c>
      <c r="E326" t="s">
        <v>460</v>
      </c>
      <c r="F326" s="5" t="s">
        <v>982</v>
      </c>
      <c r="G326" t="s">
        <v>3078</v>
      </c>
      <c r="H326" t="str">
        <f t="shared" si="17"/>
        <v>USALocation</v>
      </c>
      <c r="I326" t="s">
        <v>459</v>
      </c>
      <c r="J326" t="str">
        <f t="shared" si="18"/>
        <v>NorthDakotaLocation</v>
      </c>
      <c r="M326" s="3"/>
      <c r="N326" t="s">
        <v>12</v>
      </c>
    </row>
    <row r="327" spans="1:14" x14ac:dyDescent="0.35">
      <c r="A327" t="s">
        <v>461</v>
      </c>
      <c r="B327" t="s">
        <v>3032</v>
      </c>
      <c r="C327" t="s">
        <v>3032</v>
      </c>
      <c r="D327" s="4" t="s">
        <v>462</v>
      </c>
      <c r="E327" t="s">
        <v>462</v>
      </c>
      <c r="F327" s="5" t="s">
        <v>1003</v>
      </c>
      <c r="G327" t="s">
        <v>3078</v>
      </c>
      <c r="H327" t="str">
        <f t="shared" si="17"/>
        <v>USALocation</v>
      </c>
      <c r="I327" t="s">
        <v>461</v>
      </c>
      <c r="J327" t="str">
        <f t="shared" si="18"/>
        <v>OhioLocation</v>
      </c>
      <c r="M327" s="3"/>
      <c r="N327" t="s">
        <v>12</v>
      </c>
    </row>
    <row r="328" spans="1:14" x14ac:dyDescent="0.35">
      <c r="A328" t="s">
        <v>463</v>
      </c>
      <c r="B328" t="s">
        <v>3032</v>
      </c>
      <c r="C328" t="s">
        <v>3032</v>
      </c>
      <c r="D328" s="4" t="s">
        <v>464</v>
      </c>
      <c r="E328" t="s">
        <v>464</v>
      </c>
      <c r="F328" s="5" t="s">
        <v>1005</v>
      </c>
      <c r="G328" t="s">
        <v>3078</v>
      </c>
      <c r="H328" t="str">
        <f t="shared" si="17"/>
        <v>USALocation</v>
      </c>
      <c r="I328" t="s">
        <v>463</v>
      </c>
      <c r="J328" t="str">
        <f t="shared" si="18"/>
        <v>OklahomaLocation</v>
      </c>
      <c r="M328" s="3"/>
      <c r="N328" t="s">
        <v>12</v>
      </c>
    </row>
    <row r="329" spans="1:14" x14ac:dyDescent="0.35">
      <c r="A329" t="s">
        <v>465</v>
      </c>
      <c r="B329" t="s">
        <v>3032</v>
      </c>
      <c r="C329" t="s">
        <v>3032</v>
      </c>
      <c r="D329" s="4" t="s">
        <v>466</v>
      </c>
      <c r="E329" t="s">
        <v>466</v>
      </c>
      <c r="F329" s="5" t="s">
        <v>1015</v>
      </c>
      <c r="G329" t="s">
        <v>3078</v>
      </c>
      <c r="H329" t="str">
        <f t="shared" si="17"/>
        <v>USALocation</v>
      </c>
      <c r="I329" t="s">
        <v>465</v>
      </c>
      <c r="J329" t="str">
        <f t="shared" si="18"/>
        <v>OregonLocation</v>
      </c>
      <c r="M329" s="3"/>
      <c r="N329" t="s">
        <v>12</v>
      </c>
    </row>
    <row r="330" spans="1:14" x14ac:dyDescent="0.35">
      <c r="A330" t="s">
        <v>467</v>
      </c>
      <c r="B330" t="s">
        <v>3032</v>
      </c>
      <c r="C330" t="s">
        <v>3032</v>
      </c>
      <c r="D330" s="4" t="s">
        <v>468</v>
      </c>
      <c r="E330" t="s">
        <v>468</v>
      </c>
      <c r="F330" s="5" t="s">
        <v>1023</v>
      </c>
      <c r="G330" t="s">
        <v>3078</v>
      </c>
      <c r="H330" t="str">
        <f t="shared" si="17"/>
        <v>USALocation</v>
      </c>
      <c r="I330" t="s">
        <v>467</v>
      </c>
      <c r="J330" t="str">
        <f t="shared" si="18"/>
        <v>PennsylvaniaLocation</v>
      </c>
      <c r="M330" s="3"/>
      <c r="N330" t="s">
        <v>12</v>
      </c>
    </row>
    <row r="331" spans="1:14" x14ac:dyDescent="0.35">
      <c r="A331" t="s">
        <v>469</v>
      </c>
      <c r="B331" t="s">
        <v>3032</v>
      </c>
      <c r="C331" t="s">
        <v>3032</v>
      </c>
      <c r="D331" s="4" t="s">
        <v>470</v>
      </c>
      <c r="E331" t="s">
        <v>470</v>
      </c>
      <c r="F331" s="5" t="s">
        <v>1033</v>
      </c>
      <c r="G331" t="s">
        <v>3078</v>
      </c>
      <c r="H331" t="str">
        <f t="shared" si="17"/>
        <v>USALocation</v>
      </c>
      <c r="I331" t="s">
        <v>469</v>
      </c>
      <c r="J331" t="str">
        <f t="shared" si="18"/>
        <v>RhodeIslandLocation</v>
      </c>
      <c r="M331" s="3"/>
      <c r="N331" t="s">
        <v>12</v>
      </c>
    </row>
    <row r="332" spans="1:14" x14ac:dyDescent="0.35">
      <c r="A332" t="s">
        <v>471</v>
      </c>
      <c r="B332" t="s">
        <v>3032</v>
      </c>
      <c r="C332" t="s">
        <v>3032</v>
      </c>
      <c r="D332" s="4" t="s">
        <v>472</v>
      </c>
      <c r="E332" t="s">
        <v>472</v>
      </c>
      <c r="F332" s="5" t="s">
        <v>1042</v>
      </c>
      <c r="G332" t="s">
        <v>3078</v>
      </c>
      <c r="H332" t="str">
        <f t="shared" si="17"/>
        <v>USALocation</v>
      </c>
      <c r="I332" t="s">
        <v>471</v>
      </c>
      <c r="J332" t="str">
        <f t="shared" si="18"/>
        <v>SouthCarolinaLocation</v>
      </c>
      <c r="M332" s="3"/>
      <c r="N332" t="s">
        <v>12</v>
      </c>
    </row>
    <row r="333" spans="1:14" x14ac:dyDescent="0.35">
      <c r="A333" t="s">
        <v>474</v>
      </c>
      <c r="B333" t="s">
        <v>3032</v>
      </c>
      <c r="C333" t="s">
        <v>3032</v>
      </c>
      <c r="D333" s="4" t="s">
        <v>475</v>
      </c>
      <c r="E333" t="s">
        <v>475</v>
      </c>
      <c r="F333" s="5" t="s">
        <v>1044</v>
      </c>
      <c r="G333" t="s">
        <v>3078</v>
      </c>
      <c r="H333" t="str">
        <f t="shared" si="17"/>
        <v>USALocation</v>
      </c>
      <c r="I333" t="s">
        <v>474</v>
      </c>
      <c r="J333" t="str">
        <f t="shared" si="18"/>
        <v>SouthDakotaLocation</v>
      </c>
      <c r="M333" s="3"/>
      <c r="N333" t="s">
        <v>12</v>
      </c>
    </row>
    <row r="334" spans="1:14" x14ac:dyDescent="0.35">
      <c r="A334" t="s">
        <v>476</v>
      </c>
      <c r="B334" t="s">
        <v>3032</v>
      </c>
      <c r="C334" t="s">
        <v>3032</v>
      </c>
      <c r="D334" s="4" t="s">
        <v>477</v>
      </c>
      <c r="E334" t="s">
        <v>477</v>
      </c>
      <c r="F334" s="5" t="s">
        <v>1056</v>
      </c>
      <c r="G334" t="s">
        <v>3078</v>
      </c>
      <c r="H334" t="str">
        <f t="shared" si="17"/>
        <v>USALocation</v>
      </c>
      <c r="I334" t="s">
        <v>476</v>
      </c>
      <c r="J334" t="str">
        <f t="shared" si="18"/>
        <v>TennesseeLocation</v>
      </c>
      <c r="M334" s="3"/>
      <c r="N334" t="s">
        <v>12</v>
      </c>
    </row>
    <row r="335" spans="1:14" x14ac:dyDescent="0.35">
      <c r="A335" t="s">
        <v>478</v>
      </c>
      <c r="B335" t="s">
        <v>3032</v>
      </c>
      <c r="C335" t="s">
        <v>3032</v>
      </c>
      <c r="D335" s="4" t="s">
        <v>479</v>
      </c>
      <c r="E335" t="s">
        <v>479</v>
      </c>
      <c r="F335" s="5" t="s">
        <v>1110</v>
      </c>
      <c r="G335" t="s">
        <v>3078</v>
      </c>
      <c r="H335" t="str">
        <f t="shared" si="17"/>
        <v>USALocation</v>
      </c>
      <c r="I335" t="s">
        <v>478</v>
      </c>
      <c r="J335" t="str">
        <f t="shared" si="18"/>
        <v>TexasLocation</v>
      </c>
      <c r="M335" s="3"/>
      <c r="N335" t="s">
        <v>12</v>
      </c>
    </row>
    <row r="336" spans="1:14" x14ac:dyDescent="0.35">
      <c r="A336" t="s">
        <v>481</v>
      </c>
      <c r="B336" t="s">
        <v>3032</v>
      </c>
      <c r="C336" t="s">
        <v>3032</v>
      </c>
      <c r="D336" s="4" t="s">
        <v>482</v>
      </c>
      <c r="E336" t="s">
        <v>482</v>
      </c>
      <c r="F336" s="5" t="s">
        <v>1119</v>
      </c>
      <c r="G336" t="s">
        <v>3078</v>
      </c>
      <c r="H336" t="str">
        <f t="shared" si="17"/>
        <v>USALocation</v>
      </c>
      <c r="I336" t="s">
        <v>481</v>
      </c>
      <c r="J336" t="str">
        <f t="shared" si="18"/>
        <v>UtahLocation</v>
      </c>
      <c r="M336" s="3"/>
      <c r="N336" t="s">
        <v>12</v>
      </c>
    </row>
    <row r="337" spans="1:14" x14ac:dyDescent="0.35">
      <c r="A337" t="s">
        <v>483</v>
      </c>
      <c r="B337" t="s">
        <v>3032</v>
      </c>
      <c r="C337" t="s">
        <v>3032</v>
      </c>
      <c r="D337" s="4" t="s">
        <v>484</v>
      </c>
      <c r="E337" t="s">
        <v>484</v>
      </c>
      <c r="F337" s="5" t="s">
        <v>1121</v>
      </c>
      <c r="G337" t="s">
        <v>3078</v>
      </c>
      <c r="H337" t="str">
        <f t="shared" si="17"/>
        <v>USALocation</v>
      </c>
      <c r="I337" t="s">
        <v>483</v>
      </c>
      <c r="J337" t="str">
        <f t="shared" si="18"/>
        <v>VermontLocation</v>
      </c>
      <c r="M337" s="3"/>
      <c r="N337" t="s">
        <v>12</v>
      </c>
    </row>
    <row r="338" spans="1:14" x14ac:dyDescent="0.35">
      <c r="A338" t="s">
        <v>485</v>
      </c>
      <c r="B338" t="s">
        <v>3032</v>
      </c>
      <c r="C338" t="s">
        <v>3032</v>
      </c>
      <c r="D338" s="4" t="s">
        <v>486</v>
      </c>
      <c r="E338" t="s">
        <v>486</v>
      </c>
      <c r="F338" s="5" t="s">
        <v>1131</v>
      </c>
      <c r="G338" t="s">
        <v>3078</v>
      </c>
      <c r="H338" t="str">
        <f t="shared" si="17"/>
        <v>USALocation</v>
      </c>
      <c r="I338" t="s">
        <v>485</v>
      </c>
      <c r="J338" t="str">
        <f t="shared" si="18"/>
        <v>VirginiaLocation</v>
      </c>
      <c r="M338" s="3"/>
      <c r="N338" t="s">
        <v>12</v>
      </c>
    </row>
    <row r="339" spans="1:14" x14ac:dyDescent="0.35">
      <c r="A339" t="s">
        <v>487</v>
      </c>
      <c r="B339" t="s">
        <v>3032</v>
      </c>
      <c r="C339" t="s">
        <v>3032</v>
      </c>
      <c r="D339" s="4" t="s">
        <v>488</v>
      </c>
      <c r="E339" t="s">
        <v>488</v>
      </c>
      <c r="F339" s="5" t="s">
        <v>1152</v>
      </c>
      <c r="G339" t="s">
        <v>3078</v>
      </c>
      <c r="H339" t="str">
        <f t="shared" si="17"/>
        <v>USALocation</v>
      </c>
      <c r="I339" t="s">
        <v>487</v>
      </c>
      <c r="J339" t="str">
        <f t="shared" si="18"/>
        <v>WashingtonLocation</v>
      </c>
      <c r="M339" s="3"/>
      <c r="N339" t="s">
        <v>12</v>
      </c>
    </row>
    <row r="340" spans="1:14" x14ac:dyDescent="0.35">
      <c r="A340" t="s">
        <v>489</v>
      </c>
      <c r="B340" t="s">
        <v>3032</v>
      </c>
      <c r="C340" t="s">
        <v>3032</v>
      </c>
      <c r="D340" s="4" t="s">
        <v>490</v>
      </c>
      <c r="E340" t="s">
        <v>490</v>
      </c>
      <c r="F340" s="5" t="s">
        <v>1155</v>
      </c>
      <c r="G340" t="s">
        <v>3078</v>
      </c>
      <c r="H340" t="str">
        <f t="shared" si="17"/>
        <v>USALocation</v>
      </c>
      <c r="I340" t="s">
        <v>489</v>
      </c>
      <c r="J340" t="str">
        <f t="shared" si="18"/>
        <v>WestVirginiaLocation</v>
      </c>
      <c r="M340" s="3"/>
      <c r="N340" t="s">
        <v>12</v>
      </c>
    </row>
    <row r="341" spans="1:14" x14ac:dyDescent="0.35">
      <c r="A341" t="s">
        <v>491</v>
      </c>
      <c r="B341" t="s">
        <v>3032</v>
      </c>
      <c r="C341" t="s">
        <v>3032</v>
      </c>
      <c r="D341" s="4" t="s">
        <v>492</v>
      </c>
      <c r="E341" t="s">
        <v>492</v>
      </c>
      <c r="F341" s="5" t="s">
        <v>1161</v>
      </c>
      <c r="G341" t="s">
        <v>3078</v>
      </c>
      <c r="H341" t="str">
        <f t="shared" si="17"/>
        <v>USALocation</v>
      </c>
      <c r="I341" t="s">
        <v>491</v>
      </c>
      <c r="J341" t="str">
        <f t="shared" si="18"/>
        <v>WisconsinLocation</v>
      </c>
      <c r="M341" s="3"/>
      <c r="N341" t="s">
        <v>12</v>
      </c>
    </row>
    <row r="342" spans="1:14" x14ac:dyDescent="0.35">
      <c r="A342" t="s">
        <v>493</v>
      </c>
      <c r="B342" t="s">
        <v>3032</v>
      </c>
      <c r="C342" t="s">
        <v>3032</v>
      </c>
      <c r="D342" s="4" t="s">
        <v>494</v>
      </c>
      <c r="E342" t="s">
        <v>494</v>
      </c>
      <c r="F342" s="5" t="s">
        <v>1163</v>
      </c>
      <c r="G342" t="s">
        <v>3078</v>
      </c>
      <c r="H342" t="str">
        <f t="shared" si="17"/>
        <v>USALocation</v>
      </c>
      <c r="I342" t="s">
        <v>493</v>
      </c>
      <c r="J342" t="str">
        <f t="shared" si="18"/>
        <v>WyomingLocation</v>
      </c>
      <c r="M342" s="3"/>
      <c r="N342" t="s">
        <v>12</v>
      </c>
    </row>
    <row r="343" spans="1:14" x14ac:dyDescent="0.35">
      <c r="A343" t="s">
        <v>174</v>
      </c>
      <c r="B343" s="9">
        <v>32.448740000000001</v>
      </c>
      <c r="C343" s="9">
        <v>-99.733140000000006</v>
      </c>
      <c r="D343" t="s">
        <v>2931</v>
      </c>
      <c r="E343" t="s">
        <v>1057</v>
      </c>
      <c r="F343" t="s">
        <v>1854</v>
      </c>
      <c r="G343" t="s">
        <v>3078</v>
      </c>
      <c r="H343" t="str">
        <f t="shared" si="17"/>
        <v>USALocation</v>
      </c>
      <c r="I343" t="s">
        <v>478</v>
      </c>
      <c r="J343" t="str">
        <f t="shared" si="18"/>
        <v>TexasLocation</v>
      </c>
      <c r="K343">
        <v>32.411000000000001</v>
      </c>
      <c r="L343">
        <v>-99.682000000000002</v>
      </c>
      <c r="M343" s="3">
        <v>6375</v>
      </c>
      <c r="N343" t="s">
        <v>12</v>
      </c>
    </row>
    <row r="344" spans="1:14" x14ac:dyDescent="0.35">
      <c r="A344" t="s">
        <v>174</v>
      </c>
      <c r="B344" s="9">
        <v>32.448740000000001</v>
      </c>
      <c r="C344" s="9">
        <v>-99.733140000000006</v>
      </c>
      <c r="D344" t="s">
        <v>2932</v>
      </c>
      <c r="E344" t="s">
        <v>1058</v>
      </c>
      <c r="F344" t="s">
        <v>1855</v>
      </c>
      <c r="G344" t="s">
        <v>3078</v>
      </c>
      <c r="H344" t="str">
        <f t="shared" si="17"/>
        <v>USALocation</v>
      </c>
      <c r="I344" t="s">
        <v>478</v>
      </c>
      <c r="J344" t="str">
        <f t="shared" si="18"/>
        <v>TexasLocation</v>
      </c>
      <c r="K344">
        <v>32.433</v>
      </c>
      <c r="L344">
        <v>-99.85</v>
      </c>
      <c r="M344" s="3">
        <v>11105</v>
      </c>
      <c r="N344" t="s">
        <v>12</v>
      </c>
    </row>
    <row r="345" spans="1:14" x14ac:dyDescent="0.35">
      <c r="A345" t="s">
        <v>117</v>
      </c>
      <c r="B345" s="9">
        <v>41.081440000000001</v>
      </c>
      <c r="C345" s="9">
        <v>-81.519009999999994</v>
      </c>
      <c r="D345" t="s">
        <v>2866</v>
      </c>
      <c r="E345" t="s">
        <v>983</v>
      </c>
      <c r="F345" t="s">
        <v>1788</v>
      </c>
      <c r="G345" t="s">
        <v>3078</v>
      </c>
      <c r="H345" t="str">
        <f t="shared" si="17"/>
        <v>USALocation</v>
      </c>
      <c r="I345" t="s">
        <v>461</v>
      </c>
      <c r="J345" t="str">
        <f t="shared" si="18"/>
        <v>OhioLocation</v>
      </c>
      <c r="K345">
        <v>41.037999999999997</v>
      </c>
      <c r="L345">
        <v>-81.463999999999999</v>
      </c>
      <c r="M345" s="3">
        <v>6678</v>
      </c>
      <c r="N345" t="s">
        <v>12</v>
      </c>
    </row>
    <row r="346" spans="1:14" x14ac:dyDescent="0.35">
      <c r="A346" t="s">
        <v>117</v>
      </c>
      <c r="B346" s="9">
        <v>41.081440000000001</v>
      </c>
      <c r="C346" s="9">
        <v>-81.519009999999994</v>
      </c>
      <c r="D346" t="s">
        <v>2867</v>
      </c>
      <c r="E346" t="s">
        <v>984</v>
      </c>
      <c r="F346" t="s">
        <v>1789</v>
      </c>
      <c r="G346" t="s">
        <v>3078</v>
      </c>
      <c r="H346" t="str">
        <f t="shared" si="17"/>
        <v>USALocation</v>
      </c>
      <c r="I346" t="s">
        <v>461</v>
      </c>
      <c r="J346" t="str">
        <f t="shared" si="18"/>
        <v>OhioLocation</v>
      </c>
      <c r="K346">
        <v>40.917999999999999</v>
      </c>
      <c r="L346">
        <v>-81.444000000000003</v>
      </c>
      <c r="M346" s="3">
        <v>19233</v>
      </c>
      <c r="N346" t="s">
        <v>12</v>
      </c>
    </row>
    <row r="347" spans="1:14" x14ac:dyDescent="0.35">
      <c r="A347" t="s">
        <v>117</v>
      </c>
      <c r="B347" s="9">
        <v>41.081440000000001</v>
      </c>
      <c r="C347" s="9">
        <v>-81.519009999999994</v>
      </c>
      <c r="D347" t="s">
        <v>2868</v>
      </c>
      <c r="E347" t="s">
        <v>985</v>
      </c>
      <c r="F347" t="s">
        <v>1790</v>
      </c>
      <c r="G347" t="s">
        <v>3078</v>
      </c>
      <c r="H347" t="str">
        <f t="shared" si="17"/>
        <v>USALocation</v>
      </c>
      <c r="I347" t="s">
        <v>461</v>
      </c>
      <c r="J347" t="str">
        <f t="shared" si="18"/>
        <v>OhioLocation</v>
      </c>
      <c r="K347">
        <v>41.216999999999999</v>
      </c>
      <c r="L347">
        <v>-81.25</v>
      </c>
      <c r="M347" s="3">
        <v>27102</v>
      </c>
      <c r="N347" t="s">
        <v>12</v>
      </c>
    </row>
    <row r="348" spans="1:14" x14ac:dyDescent="0.35">
      <c r="A348" t="s">
        <v>47</v>
      </c>
      <c r="B348" s="9">
        <v>35.084490000000002</v>
      </c>
      <c r="C348" s="9">
        <v>-106.65114</v>
      </c>
      <c r="D348" t="s">
        <v>2841</v>
      </c>
      <c r="E348" t="s">
        <v>954</v>
      </c>
      <c r="F348" t="s">
        <v>1763</v>
      </c>
      <c r="G348" t="s">
        <v>3078</v>
      </c>
      <c r="H348" t="str">
        <f t="shared" si="17"/>
        <v>USALocation</v>
      </c>
      <c r="I348" t="s">
        <v>453</v>
      </c>
      <c r="J348" t="str">
        <f t="shared" si="18"/>
        <v>NewMexicoLocation</v>
      </c>
      <c r="K348">
        <v>35.042000000000002</v>
      </c>
      <c r="L348">
        <v>-106.616</v>
      </c>
      <c r="M348" s="3">
        <v>5705</v>
      </c>
      <c r="N348" t="s">
        <v>21</v>
      </c>
    </row>
    <row r="349" spans="1:14" x14ac:dyDescent="0.35">
      <c r="A349" t="s">
        <v>47</v>
      </c>
      <c r="B349" s="9">
        <v>35.084490000000002</v>
      </c>
      <c r="C349" s="9">
        <v>-106.65114</v>
      </c>
      <c r="D349" t="s">
        <v>2842</v>
      </c>
      <c r="E349" t="s">
        <v>955</v>
      </c>
      <c r="F349" t="s">
        <v>1764</v>
      </c>
      <c r="G349" t="s">
        <v>3078</v>
      </c>
      <c r="H349" t="str">
        <f t="shared" si="17"/>
        <v>USALocation</v>
      </c>
      <c r="I349" t="s">
        <v>453</v>
      </c>
      <c r="J349" t="str">
        <f t="shared" si="18"/>
        <v>NewMexicoLocation</v>
      </c>
      <c r="K349">
        <v>35.145000000000003</v>
      </c>
      <c r="L349">
        <v>-106.795</v>
      </c>
      <c r="M349" s="3">
        <v>14713</v>
      </c>
      <c r="N349" t="s">
        <v>12</v>
      </c>
    </row>
    <row r="350" spans="1:14" x14ac:dyDescent="0.35">
      <c r="A350" t="s">
        <v>177</v>
      </c>
      <c r="B350" s="9">
        <v>40.608429999999998</v>
      </c>
      <c r="C350" s="9">
        <v>-75.490179999999995</v>
      </c>
      <c r="D350" t="s">
        <v>2900</v>
      </c>
      <c r="E350" t="s">
        <v>1020</v>
      </c>
      <c r="F350" t="s">
        <v>1822</v>
      </c>
      <c r="G350" t="s">
        <v>3078</v>
      </c>
      <c r="H350" t="str">
        <f t="shared" si="17"/>
        <v>USALocation</v>
      </c>
      <c r="I350" t="s">
        <v>467</v>
      </c>
      <c r="J350" t="str">
        <f t="shared" si="18"/>
        <v>PennsylvaniaLocation</v>
      </c>
      <c r="K350">
        <v>40.65</v>
      </c>
      <c r="L350">
        <v>-75.447999999999993</v>
      </c>
      <c r="M350" s="3">
        <v>5834</v>
      </c>
      <c r="N350" t="s">
        <v>12</v>
      </c>
    </row>
    <row r="351" spans="1:14" x14ac:dyDescent="0.35">
      <c r="A351" t="s">
        <v>177</v>
      </c>
      <c r="B351" s="9">
        <v>40.608429999999998</v>
      </c>
      <c r="C351" s="9">
        <v>-75.490179999999995</v>
      </c>
      <c r="D351" t="s">
        <v>2901</v>
      </c>
      <c r="E351" t="s">
        <v>1021</v>
      </c>
      <c r="F351" t="s">
        <v>1823</v>
      </c>
      <c r="G351" t="s">
        <v>3078</v>
      </c>
      <c r="H351" t="str">
        <f t="shared" si="17"/>
        <v>USALocation</v>
      </c>
      <c r="I351" t="s">
        <v>467</v>
      </c>
      <c r="J351" t="str">
        <f t="shared" si="18"/>
        <v>PennsylvaniaLocation</v>
      </c>
      <c r="K351">
        <v>40.435000000000002</v>
      </c>
      <c r="L351">
        <v>-75.382000000000005</v>
      </c>
      <c r="M351" s="3">
        <v>21342</v>
      </c>
      <c r="N351" t="s">
        <v>12</v>
      </c>
    </row>
    <row r="352" spans="1:14" x14ac:dyDescent="0.35">
      <c r="A352" t="s">
        <v>115</v>
      </c>
      <c r="B352" s="9">
        <v>35.222000000000001</v>
      </c>
      <c r="C352" s="9">
        <v>-101.8313</v>
      </c>
      <c r="D352" t="s">
        <v>2933</v>
      </c>
      <c r="E352" t="s">
        <v>1059</v>
      </c>
      <c r="F352" t="s">
        <v>1856</v>
      </c>
      <c r="G352" t="s">
        <v>3078</v>
      </c>
      <c r="H352" t="str">
        <f t="shared" si="17"/>
        <v>USALocation</v>
      </c>
      <c r="I352" t="s">
        <v>478</v>
      </c>
      <c r="J352" t="str">
        <f t="shared" si="18"/>
        <v>TexasLocation</v>
      </c>
      <c r="K352">
        <v>35.229999999999997</v>
      </c>
      <c r="L352">
        <v>-101.70399999999999</v>
      </c>
      <c r="M352" s="3">
        <v>11597</v>
      </c>
      <c r="N352" t="s">
        <v>12</v>
      </c>
    </row>
    <row r="353" spans="1:14" x14ac:dyDescent="0.35">
      <c r="A353" t="s">
        <v>72</v>
      </c>
      <c r="B353" s="9">
        <v>33.835290000000001</v>
      </c>
      <c r="C353" s="9">
        <v>-117.9145</v>
      </c>
      <c r="D353" t="s">
        <v>2573</v>
      </c>
      <c r="E353" t="s">
        <v>661</v>
      </c>
      <c r="F353" t="s">
        <v>1494</v>
      </c>
      <c r="G353" t="s">
        <v>3078</v>
      </c>
      <c r="H353" t="str">
        <f t="shared" si="17"/>
        <v>USALocation</v>
      </c>
      <c r="I353" t="s">
        <v>399</v>
      </c>
      <c r="J353" t="str">
        <f t="shared" si="18"/>
        <v>CaliforniaLocation</v>
      </c>
      <c r="K353">
        <v>33.898000000000003</v>
      </c>
      <c r="L353">
        <v>-117.602</v>
      </c>
      <c r="M353" s="3">
        <v>29683</v>
      </c>
      <c r="N353" t="s">
        <v>12</v>
      </c>
    </row>
    <row r="354" spans="1:14" x14ac:dyDescent="0.35">
      <c r="A354" t="s">
        <v>72</v>
      </c>
      <c r="B354" s="9">
        <v>33.835290000000001</v>
      </c>
      <c r="C354" s="9">
        <v>-117.9145</v>
      </c>
      <c r="D354" t="s">
        <v>2572</v>
      </c>
      <c r="E354" t="s">
        <v>660</v>
      </c>
      <c r="F354" t="s">
        <v>1493</v>
      </c>
      <c r="G354" t="s">
        <v>3078</v>
      </c>
      <c r="H354" t="str">
        <f t="shared" si="17"/>
        <v>USALocation</v>
      </c>
      <c r="I354" t="s">
        <v>399</v>
      </c>
      <c r="J354" t="str">
        <f t="shared" si="18"/>
        <v>CaliforniaLocation</v>
      </c>
      <c r="K354">
        <v>33.68</v>
      </c>
      <c r="L354">
        <v>-117.866</v>
      </c>
      <c r="M354" s="3">
        <v>17840</v>
      </c>
      <c r="N354" t="s">
        <v>12</v>
      </c>
    </row>
    <row r="355" spans="1:14" x14ac:dyDescent="0.35">
      <c r="A355" t="s">
        <v>79</v>
      </c>
      <c r="B355" s="9">
        <v>61.218060000000001</v>
      </c>
      <c r="C355" s="9">
        <v>-149.90028000000001</v>
      </c>
      <c r="D355" t="s">
        <v>2553</v>
      </c>
      <c r="E355" t="s">
        <v>640</v>
      </c>
      <c r="F355" t="s">
        <v>1474</v>
      </c>
      <c r="G355" t="s">
        <v>3078</v>
      </c>
      <c r="H355" t="str">
        <f t="shared" si="17"/>
        <v>USALocation</v>
      </c>
      <c r="I355" t="s">
        <v>613</v>
      </c>
      <c r="J355" t="str">
        <f t="shared" si="18"/>
        <v>AlaskaLocation</v>
      </c>
      <c r="K355">
        <v>61.253</v>
      </c>
      <c r="L355">
        <v>-149.79400000000001</v>
      </c>
      <c r="M355" s="3">
        <v>6887</v>
      </c>
      <c r="N355" t="s">
        <v>12</v>
      </c>
    </row>
    <row r="356" spans="1:14" x14ac:dyDescent="0.35">
      <c r="A356" t="s">
        <v>79</v>
      </c>
      <c r="B356" s="9">
        <v>61.218060000000001</v>
      </c>
      <c r="C356" s="9">
        <v>-149.90028000000001</v>
      </c>
      <c r="D356" t="s">
        <v>2555</v>
      </c>
      <c r="E356" t="s">
        <v>2247</v>
      </c>
      <c r="F356" t="s">
        <v>1476</v>
      </c>
      <c r="G356" t="s">
        <v>3078</v>
      </c>
      <c r="H356" t="str">
        <f t="shared" si="17"/>
        <v>USALocation</v>
      </c>
      <c r="I356" t="s">
        <v>613</v>
      </c>
      <c r="J356" t="str">
        <f t="shared" si="18"/>
        <v>AlaskaLocation</v>
      </c>
      <c r="K356">
        <v>61.267000000000003</v>
      </c>
      <c r="L356">
        <v>-149.65</v>
      </c>
      <c r="M356" s="3">
        <v>14452</v>
      </c>
      <c r="N356" t="s">
        <v>12</v>
      </c>
    </row>
    <row r="357" spans="1:14" x14ac:dyDescent="0.35">
      <c r="A357" t="s">
        <v>79</v>
      </c>
      <c r="B357" s="9">
        <v>61.218060000000001</v>
      </c>
      <c r="C357" s="9">
        <v>-149.90028000000001</v>
      </c>
      <c r="D357" t="s">
        <v>2552</v>
      </c>
      <c r="E357" t="s">
        <v>639</v>
      </c>
      <c r="F357" t="s">
        <v>1473</v>
      </c>
      <c r="G357" t="s">
        <v>3078</v>
      </c>
      <c r="H357" t="str">
        <f t="shared" si="17"/>
        <v>USALocation</v>
      </c>
      <c r="I357" t="s">
        <v>613</v>
      </c>
      <c r="J357" t="str">
        <f t="shared" si="18"/>
        <v>AlaskaLocation</v>
      </c>
      <c r="K357">
        <v>61.177999999999997</v>
      </c>
      <c r="L357">
        <v>-149.96600000000001</v>
      </c>
      <c r="M357" s="3">
        <v>5677</v>
      </c>
      <c r="N357" t="s">
        <v>12</v>
      </c>
    </row>
    <row r="358" spans="1:14" x14ac:dyDescent="0.35">
      <c r="A358" t="s">
        <v>79</v>
      </c>
      <c r="B358" s="9">
        <v>61.218060000000001</v>
      </c>
      <c r="C358" s="9">
        <v>-149.90028000000001</v>
      </c>
      <c r="D358" t="s">
        <v>2551</v>
      </c>
      <c r="E358" t="s">
        <v>638</v>
      </c>
      <c r="F358" t="s">
        <v>1472</v>
      </c>
      <c r="G358" t="s">
        <v>3078</v>
      </c>
      <c r="H358" t="str">
        <f t="shared" si="17"/>
        <v>USALocation</v>
      </c>
      <c r="I358" t="s">
        <v>613</v>
      </c>
      <c r="J358" t="str">
        <f t="shared" si="18"/>
        <v>AlaskaLocation</v>
      </c>
      <c r="K358">
        <v>61.216999999999999</v>
      </c>
      <c r="L358">
        <v>-149.85499999999999</v>
      </c>
      <c r="M358" s="3">
        <v>2427</v>
      </c>
      <c r="N358" t="s">
        <v>12</v>
      </c>
    </row>
    <row r="359" spans="1:14" x14ac:dyDescent="0.35">
      <c r="A359" t="s">
        <v>79</v>
      </c>
      <c r="B359" s="9">
        <v>61.218060000000001</v>
      </c>
      <c r="C359" s="9">
        <v>-149.90028000000001</v>
      </c>
      <c r="D359" t="s">
        <v>2554</v>
      </c>
      <c r="E359" t="s">
        <v>641</v>
      </c>
      <c r="F359" t="s">
        <v>1475</v>
      </c>
      <c r="G359" t="s">
        <v>3078</v>
      </c>
      <c r="H359" t="str">
        <f t="shared" si="17"/>
        <v>USALocation</v>
      </c>
      <c r="I359" t="s">
        <v>613</v>
      </c>
      <c r="J359" t="str">
        <f t="shared" si="18"/>
        <v>AlaskaLocation</v>
      </c>
      <c r="K359">
        <v>61.168999999999997</v>
      </c>
      <c r="L359">
        <v>-150.02799999999999</v>
      </c>
      <c r="M359" s="3">
        <v>8751</v>
      </c>
      <c r="N359" t="s">
        <v>12</v>
      </c>
    </row>
    <row r="360" spans="1:14" x14ac:dyDescent="0.35">
      <c r="A360" t="s">
        <v>183</v>
      </c>
      <c r="B360" s="9">
        <v>42.277560000000001</v>
      </c>
      <c r="C360" s="9">
        <v>-83.740880000000004</v>
      </c>
      <c r="D360" t="s">
        <v>2789</v>
      </c>
      <c r="E360" t="s">
        <v>893</v>
      </c>
      <c r="F360" t="s">
        <v>1711</v>
      </c>
      <c r="G360" t="s">
        <v>3078</v>
      </c>
      <c r="H360" t="str">
        <f t="shared" si="17"/>
        <v>USALocation</v>
      </c>
      <c r="I360" t="s">
        <v>434</v>
      </c>
      <c r="J360" t="str">
        <f t="shared" si="18"/>
        <v>MichiganLocation</v>
      </c>
      <c r="K360">
        <v>42.222999999999999</v>
      </c>
      <c r="L360">
        <v>-83.744</v>
      </c>
      <c r="M360" s="3">
        <v>6072</v>
      </c>
      <c r="N360" t="s">
        <v>12</v>
      </c>
    </row>
    <row r="361" spans="1:14" x14ac:dyDescent="0.35">
      <c r="A361" t="s">
        <v>183</v>
      </c>
      <c r="B361" s="9">
        <v>42.277560000000001</v>
      </c>
      <c r="C361" s="9">
        <v>-83.740880000000004</v>
      </c>
      <c r="D361" t="s">
        <v>2790</v>
      </c>
      <c r="E361" t="s">
        <v>894</v>
      </c>
      <c r="F361" t="s">
        <v>1712</v>
      </c>
      <c r="G361" t="s">
        <v>3078</v>
      </c>
      <c r="H361" t="str">
        <f t="shared" si="17"/>
        <v>USALocation</v>
      </c>
      <c r="I361" t="s">
        <v>434</v>
      </c>
      <c r="J361" t="str">
        <f t="shared" si="18"/>
        <v>MichiganLocation</v>
      </c>
      <c r="K361">
        <v>42.232999999999997</v>
      </c>
      <c r="L361">
        <v>-83.533000000000001</v>
      </c>
      <c r="M361" s="3">
        <v>17811</v>
      </c>
      <c r="N361" t="s">
        <v>12</v>
      </c>
    </row>
    <row r="362" spans="1:14" x14ac:dyDescent="0.35">
      <c r="A362" t="s">
        <v>184</v>
      </c>
      <c r="B362" s="9">
        <v>33.960949999999997</v>
      </c>
      <c r="C362" s="9">
        <v>-83.377939999999995</v>
      </c>
      <c r="D362" t="s">
        <v>2709</v>
      </c>
      <c r="E362" t="s">
        <v>803</v>
      </c>
      <c r="F362" t="s">
        <v>1631</v>
      </c>
      <c r="G362" t="s">
        <v>3078</v>
      </c>
      <c r="H362" t="str">
        <f t="shared" si="17"/>
        <v>USALocation</v>
      </c>
      <c r="I362" t="s">
        <v>411</v>
      </c>
      <c r="J362" t="str">
        <f t="shared" si="18"/>
        <v>GeorgiaLocation</v>
      </c>
      <c r="K362">
        <v>33.948</v>
      </c>
      <c r="L362">
        <v>-83.328000000000003</v>
      </c>
      <c r="M362" s="3">
        <v>4826</v>
      </c>
      <c r="N362" t="s">
        <v>12</v>
      </c>
    </row>
    <row r="363" spans="1:14" x14ac:dyDescent="0.35">
      <c r="A363" t="s">
        <v>184</v>
      </c>
      <c r="B363" s="9">
        <v>33.960949999999997</v>
      </c>
      <c r="C363" s="9">
        <v>-83.377939999999995</v>
      </c>
      <c r="D363" t="s">
        <v>2710</v>
      </c>
      <c r="E363" t="s">
        <v>804</v>
      </c>
      <c r="F363" t="s">
        <v>1632</v>
      </c>
      <c r="G363" t="s">
        <v>3078</v>
      </c>
      <c r="H363" t="str">
        <f t="shared" si="17"/>
        <v>USALocation</v>
      </c>
      <c r="I363" t="s">
        <v>411</v>
      </c>
      <c r="J363" t="str">
        <f t="shared" si="18"/>
        <v>GeorgiaLocation</v>
      </c>
      <c r="K363">
        <v>34.146999999999998</v>
      </c>
      <c r="L363">
        <v>-83.561000000000007</v>
      </c>
      <c r="M363" s="3">
        <v>26690</v>
      </c>
      <c r="N363" t="s">
        <v>12</v>
      </c>
    </row>
    <row r="364" spans="1:14" x14ac:dyDescent="0.35">
      <c r="A364" t="s">
        <v>184</v>
      </c>
      <c r="B364" s="9">
        <v>33.960949999999997</v>
      </c>
      <c r="C364" s="9">
        <v>-83.377939999999995</v>
      </c>
      <c r="D364" t="s">
        <v>2711</v>
      </c>
      <c r="E364" t="s">
        <v>805</v>
      </c>
      <c r="F364" t="s">
        <v>1633</v>
      </c>
      <c r="G364" t="s">
        <v>3078</v>
      </c>
      <c r="H364" t="str">
        <f t="shared" si="17"/>
        <v>USALocation</v>
      </c>
      <c r="I364" t="s">
        <v>411</v>
      </c>
      <c r="J364" t="str">
        <f t="shared" si="18"/>
        <v>GeorgiaLocation</v>
      </c>
      <c r="K364">
        <v>33.982999999999997</v>
      </c>
      <c r="L364">
        <v>-83.668000000000006</v>
      </c>
      <c r="M364" s="3">
        <v>26860</v>
      </c>
      <c r="N364" t="s">
        <v>12</v>
      </c>
    </row>
    <row r="365" spans="1:14" x14ac:dyDescent="0.35">
      <c r="A365" t="s">
        <v>56</v>
      </c>
      <c r="B365" s="9">
        <v>33.749000000000002</v>
      </c>
      <c r="C365" s="9">
        <v>-84.387979999999999</v>
      </c>
      <c r="D365" t="s">
        <v>2714</v>
      </c>
      <c r="E365" t="s">
        <v>808</v>
      </c>
      <c r="F365" t="s">
        <v>1636</v>
      </c>
      <c r="G365" t="s">
        <v>3078</v>
      </c>
      <c r="H365" t="str">
        <f t="shared" si="17"/>
        <v>USALocation</v>
      </c>
      <c r="I365" t="s">
        <v>411</v>
      </c>
      <c r="J365" t="str">
        <f t="shared" si="18"/>
        <v>GeorgiaLocation</v>
      </c>
      <c r="K365">
        <v>33.875</v>
      </c>
      <c r="L365">
        <v>-84.302000000000007</v>
      </c>
      <c r="M365" s="3">
        <v>16105</v>
      </c>
      <c r="N365" t="s">
        <v>12</v>
      </c>
    </row>
    <row r="366" spans="1:14" x14ac:dyDescent="0.35">
      <c r="A366" t="s">
        <v>56</v>
      </c>
      <c r="B366" s="9">
        <v>33.749000000000002</v>
      </c>
      <c r="C366" s="9">
        <v>-84.387979999999999</v>
      </c>
      <c r="D366" t="s">
        <v>2715</v>
      </c>
      <c r="E366" t="s">
        <v>809</v>
      </c>
      <c r="F366" t="s">
        <v>1637</v>
      </c>
      <c r="G366" t="s">
        <v>3078</v>
      </c>
      <c r="H366" t="str">
        <f t="shared" si="17"/>
        <v>USALocation</v>
      </c>
      <c r="I366" t="s">
        <v>411</v>
      </c>
      <c r="J366" t="str">
        <f t="shared" si="18"/>
        <v>GeorgiaLocation</v>
      </c>
      <c r="K366">
        <v>33.917000000000002</v>
      </c>
      <c r="L366">
        <v>-84.516999999999996</v>
      </c>
      <c r="M366" s="3">
        <v>22158</v>
      </c>
      <c r="N366" t="s">
        <v>12</v>
      </c>
    </row>
    <row r="367" spans="1:14" x14ac:dyDescent="0.35">
      <c r="A367" t="s">
        <v>56</v>
      </c>
      <c r="B367" s="9">
        <v>33.749000000000002</v>
      </c>
      <c r="C367" s="9">
        <v>-84.387979999999999</v>
      </c>
      <c r="D367" t="s">
        <v>2713</v>
      </c>
      <c r="E367" t="s">
        <v>807</v>
      </c>
      <c r="F367" t="s">
        <v>1635</v>
      </c>
      <c r="G367" t="s">
        <v>3078</v>
      </c>
      <c r="H367" t="str">
        <f t="shared" si="17"/>
        <v>USALocation</v>
      </c>
      <c r="I367" t="s">
        <v>411</v>
      </c>
      <c r="J367" t="str">
        <f t="shared" si="18"/>
        <v>GeorgiaLocation</v>
      </c>
      <c r="K367">
        <v>33.779000000000003</v>
      </c>
      <c r="L367">
        <v>-84.521000000000001</v>
      </c>
      <c r="M367" s="3">
        <v>12740</v>
      </c>
      <c r="N367" t="s">
        <v>12</v>
      </c>
    </row>
    <row r="368" spans="1:14" x14ac:dyDescent="0.35">
      <c r="A368" t="s">
        <v>56</v>
      </c>
      <c r="B368" s="9">
        <v>33.749000000000002</v>
      </c>
      <c r="C368" s="9">
        <v>-84.387979999999999</v>
      </c>
      <c r="D368" t="s">
        <v>2712</v>
      </c>
      <c r="E368" t="s">
        <v>806</v>
      </c>
      <c r="F368" t="s">
        <v>1634</v>
      </c>
      <c r="G368" t="s">
        <v>3078</v>
      </c>
      <c r="H368" t="str">
        <f t="shared" si="17"/>
        <v>USALocation</v>
      </c>
      <c r="I368" t="s">
        <v>411</v>
      </c>
      <c r="J368" t="str">
        <f t="shared" si="18"/>
        <v>GeorgiaLocation</v>
      </c>
      <c r="K368">
        <v>33.769714999999998</v>
      </c>
      <c r="L368">
        <v>-84.3934</v>
      </c>
      <c r="M368" s="3">
        <v>2357</v>
      </c>
      <c r="N368" t="s">
        <v>13</v>
      </c>
    </row>
    <row r="369" spans="1:14" x14ac:dyDescent="0.35">
      <c r="A369" t="s">
        <v>71</v>
      </c>
      <c r="B369" s="9">
        <v>41.760579999999997</v>
      </c>
      <c r="C369" s="9">
        <v>-88.320070000000001</v>
      </c>
      <c r="D369" t="s">
        <v>2644</v>
      </c>
      <c r="E369" t="s">
        <v>734</v>
      </c>
      <c r="F369" t="s">
        <v>1566</v>
      </c>
      <c r="G369" t="s">
        <v>3078</v>
      </c>
      <c r="H369" t="str">
        <f t="shared" si="17"/>
        <v>USALocation</v>
      </c>
      <c r="I369" t="s">
        <v>401</v>
      </c>
      <c r="J369" t="str">
        <f t="shared" si="18"/>
        <v>ColoradoLocation</v>
      </c>
      <c r="K369">
        <v>41.77</v>
      </c>
      <c r="L369">
        <v>-88.480999999999995</v>
      </c>
      <c r="M369" s="3">
        <v>13388</v>
      </c>
      <c r="N369" t="s">
        <v>12</v>
      </c>
    </row>
    <row r="370" spans="1:14" x14ac:dyDescent="0.35">
      <c r="A370" t="s">
        <v>71</v>
      </c>
      <c r="B370" s="9">
        <v>41.760579999999997</v>
      </c>
      <c r="C370" s="9">
        <v>-88.320070000000001</v>
      </c>
      <c r="D370" t="s">
        <v>2645</v>
      </c>
      <c r="E370" t="s">
        <v>735</v>
      </c>
      <c r="F370" t="s">
        <v>1567</v>
      </c>
      <c r="G370" t="s">
        <v>3078</v>
      </c>
      <c r="H370" t="str">
        <f t="shared" si="17"/>
        <v>USALocation</v>
      </c>
      <c r="I370" t="s">
        <v>401</v>
      </c>
      <c r="J370" t="str">
        <f t="shared" si="18"/>
        <v>ColoradoLocation</v>
      </c>
      <c r="K370">
        <v>41.914000000000001</v>
      </c>
      <c r="L370">
        <v>-88.245999999999995</v>
      </c>
      <c r="M370" s="3">
        <v>18129</v>
      </c>
      <c r="N370" t="s">
        <v>12</v>
      </c>
    </row>
    <row r="371" spans="1:14" x14ac:dyDescent="0.35">
      <c r="A371" t="s">
        <v>71</v>
      </c>
      <c r="B371" s="9">
        <v>39.729430000000001</v>
      </c>
      <c r="C371" s="9">
        <v>-104.83192</v>
      </c>
      <c r="D371" t="s">
        <v>2643</v>
      </c>
      <c r="E371" t="s">
        <v>733</v>
      </c>
      <c r="F371" t="s">
        <v>1565</v>
      </c>
      <c r="G371" t="s">
        <v>3078</v>
      </c>
      <c r="H371" t="str">
        <f t="shared" si="17"/>
        <v>USALocation</v>
      </c>
      <c r="I371" t="s">
        <v>401</v>
      </c>
      <c r="J371" t="str">
        <f t="shared" si="18"/>
        <v>ColoradoLocation</v>
      </c>
      <c r="K371">
        <v>39.783999999999999</v>
      </c>
      <c r="L371">
        <v>-104.538</v>
      </c>
      <c r="M371" s="3">
        <v>25847</v>
      </c>
      <c r="N371" t="s">
        <v>12</v>
      </c>
    </row>
    <row r="372" spans="1:14" x14ac:dyDescent="0.35">
      <c r="A372" t="s">
        <v>71</v>
      </c>
      <c r="B372" s="9">
        <v>41.760579999999997</v>
      </c>
      <c r="C372" s="9">
        <v>-88.320070000000001</v>
      </c>
      <c r="D372" t="s">
        <v>2646</v>
      </c>
      <c r="E372" t="s">
        <v>736</v>
      </c>
      <c r="F372" t="s">
        <v>1568</v>
      </c>
      <c r="G372" t="s">
        <v>3078</v>
      </c>
      <c r="H372" t="str">
        <f t="shared" si="17"/>
        <v>USALocation</v>
      </c>
      <c r="I372" t="s">
        <v>401</v>
      </c>
      <c r="J372" t="str">
        <f t="shared" si="18"/>
        <v>ColoradoLocation</v>
      </c>
      <c r="K372">
        <v>41.603999999999999</v>
      </c>
      <c r="L372">
        <v>-88.084999999999994</v>
      </c>
      <c r="M372" s="3">
        <v>26157</v>
      </c>
      <c r="N372" t="s">
        <v>12</v>
      </c>
    </row>
    <row r="373" spans="1:14" x14ac:dyDescent="0.35">
      <c r="A373" t="s">
        <v>27</v>
      </c>
      <c r="B373" s="9">
        <v>30.267150000000001</v>
      </c>
      <c r="C373" s="9">
        <v>-97.74306</v>
      </c>
      <c r="D373" t="s">
        <v>2936</v>
      </c>
      <c r="E373" t="s">
        <v>1062</v>
      </c>
      <c r="F373" t="s">
        <v>1859</v>
      </c>
      <c r="G373" t="s">
        <v>3078</v>
      </c>
      <c r="H373" t="str">
        <f t="shared" si="17"/>
        <v>USALocation</v>
      </c>
      <c r="I373" t="s">
        <v>478</v>
      </c>
      <c r="J373" t="str">
        <f t="shared" si="18"/>
        <v>TexasLocation</v>
      </c>
      <c r="K373">
        <v>30.395</v>
      </c>
      <c r="L373">
        <v>-97.566999999999993</v>
      </c>
      <c r="M373" s="3">
        <v>22082</v>
      </c>
      <c r="N373" t="s">
        <v>12</v>
      </c>
    </row>
    <row r="374" spans="1:14" x14ac:dyDescent="0.35">
      <c r="A374" t="s">
        <v>27</v>
      </c>
      <c r="B374" s="9">
        <v>30.267150000000001</v>
      </c>
      <c r="C374" s="9">
        <v>-97.74306</v>
      </c>
      <c r="D374" t="s">
        <v>2935</v>
      </c>
      <c r="E374" t="s">
        <v>1061</v>
      </c>
      <c r="F374" t="s">
        <v>1858</v>
      </c>
      <c r="G374" t="s">
        <v>3078</v>
      </c>
      <c r="H374" t="str">
        <f t="shared" si="17"/>
        <v>USALocation</v>
      </c>
      <c r="I374" t="s">
        <v>478</v>
      </c>
      <c r="J374" t="str">
        <f t="shared" si="18"/>
        <v>TexasLocation</v>
      </c>
      <c r="K374">
        <v>30.183</v>
      </c>
      <c r="L374">
        <v>-97.68</v>
      </c>
      <c r="M374" s="3">
        <v>11147</v>
      </c>
      <c r="N374" t="s">
        <v>17</v>
      </c>
    </row>
    <row r="375" spans="1:14" x14ac:dyDescent="0.35">
      <c r="A375" t="s">
        <v>27</v>
      </c>
      <c r="B375" s="9">
        <v>30.267150000000001</v>
      </c>
      <c r="C375" s="9">
        <v>-97.74306</v>
      </c>
      <c r="D375" t="s">
        <v>2934</v>
      </c>
      <c r="E375" t="s">
        <v>1060</v>
      </c>
      <c r="F375" t="s">
        <v>1857</v>
      </c>
      <c r="G375" t="s">
        <v>3078</v>
      </c>
      <c r="H375" t="str">
        <f t="shared" si="17"/>
        <v>USALocation</v>
      </c>
      <c r="I375" t="s">
        <v>478</v>
      </c>
      <c r="J375" t="str">
        <f t="shared" si="18"/>
        <v>TexasLocation</v>
      </c>
      <c r="K375">
        <v>30.321000000000002</v>
      </c>
      <c r="L375">
        <v>-97.76</v>
      </c>
      <c r="M375" s="3">
        <v>6204</v>
      </c>
      <c r="N375" t="s">
        <v>12</v>
      </c>
    </row>
    <row r="376" spans="1:14" x14ac:dyDescent="0.35">
      <c r="A376" t="s">
        <v>68</v>
      </c>
      <c r="B376" s="9">
        <v>35.373289999999997</v>
      </c>
      <c r="C376" s="9">
        <v>-119.01871</v>
      </c>
      <c r="D376" t="s">
        <v>2574</v>
      </c>
      <c r="E376" t="s">
        <v>662</v>
      </c>
      <c r="F376" t="s">
        <v>1495</v>
      </c>
      <c r="G376" t="s">
        <v>3078</v>
      </c>
      <c r="H376" t="str">
        <f t="shared" si="17"/>
        <v>USALocation</v>
      </c>
      <c r="I376" t="s">
        <v>399</v>
      </c>
      <c r="J376" t="str">
        <f t="shared" si="18"/>
        <v>CaliforniaLocation</v>
      </c>
      <c r="K376">
        <v>35.433999999999997</v>
      </c>
      <c r="L376">
        <v>-119.054</v>
      </c>
      <c r="M376" s="3">
        <v>7470</v>
      </c>
      <c r="N376" t="s">
        <v>15</v>
      </c>
    </row>
    <row r="377" spans="1:14" x14ac:dyDescent="0.35">
      <c r="A377" t="s">
        <v>44</v>
      </c>
      <c r="B377" s="9">
        <v>39.290379999999999</v>
      </c>
      <c r="C377" s="9">
        <v>-76.612189999999998</v>
      </c>
      <c r="D377" t="s">
        <v>2771</v>
      </c>
      <c r="E377" t="s">
        <v>873</v>
      </c>
      <c r="F377" t="s">
        <v>1693</v>
      </c>
      <c r="G377" t="s">
        <v>3078</v>
      </c>
      <c r="H377" t="str">
        <f t="shared" si="17"/>
        <v>USALocation</v>
      </c>
      <c r="I377" t="s">
        <v>429</v>
      </c>
      <c r="J377" t="str">
        <f t="shared" si="18"/>
        <v>MarylandLocation</v>
      </c>
      <c r="K377">
        <v>39.280999999999999</v>
      </c>
      <c r="L377">
        <v>-76.611000000000004</v>
      </c>
      <c r="M377" s="3">
        <v>1048</v>
      </c>
      <c r="N377" t="s">
        <v>12</v>
      </c>
    </row>
    <row r="378" spans="1:14" x14ac:dyDescent="0.35">
      <c r="A378" t="s">
        <v>44</v>
      </c>
      <c r="B378" s="9">
        <v>39.290379999999999</v>
      </c>
      <c r="C378" s="9">
        <v>-76.612189999999998</v>
      </c>
      <c r="D378" t="s">
        <v>2772</v>
      </c>
      <c r="E378" t="s">
        <v>874</v>
      </c>
      <c r="F378" t="s">
        <v>1694</v>
      </c>
      <c r="G378" t="s">
        <v>3078</v>
      </c>
      <c r="H378" t="str">
        <f t="shared" si="17"/>
        <v>USALocation</v>
      </c>
      <c r="I378" t="s">
        <v>429</v>
      </c>
      <c r="J378" t="str">
        <f t="shared" si="18"/>
        <v>MarylandLocation</v>
      </c>
      <c r="K378">
        <v>39.173000000000002</v>
      </c>
      <c r="L378">
        <v>-76.683999999999997</v>
      </c>
      <c r="M378" s="3">
        <v>14443</v>
      </c>
      <c r="N378" t="s">
        <v>13</v>
      </c>
    </row>
    <row r="379" spans="1:14" x14ac:dyDescent="0.35">
      <c r="A379" t="s">
        <v>44</v>
      </c>
      <c r="B379" s="9">
        <v>39.290379999999999</v>
      </c>
      <c r="C379" s="9">
        <v>-76.612189999999998</v>
      </c>
      <c r="D379" t="s">
        <v>2773</v>
      </c>
      <c r="E379" t="s">
        <v>875</v>
      </c>
      <c r="F379" t="s">
        <v>1695</v>
      </c>
      <c r="G379" t="s">
        <v>3078</v>
      </c>
      <c r="H379" t="str">
        <f t="shared" si="17"/>
        <v>USALocation</v>
      </c>
      <c r="I379" t="s">
        <v>429</v>
      </c>
      <c r="J379" t="str">
        <f t="shared" si="18"/>
        <v>MarylandLocation</v>
      </c>
      <c r="K379">
        <v>39.332999999999998</v>
      </c>
      <c r="L379">
        <v>-76.417000000000002</v>
      </c>
      <c r="M379" s="3">
        <v>17448</v>
      </c>
      <c r="N379" t="s">
        <v>12</v>
      </c>
    </row>
    <row r="380" spans="1:14" x14ac:dyDescent="0.35">
      <c r="A380" t="s">
        <v>44</v>
      </c>
      <c r="B380" s="9">
        <v>39.290379999999999</v>
      </c>
      <c r="C380" s="9">
        <v>-76.612189999999998</v>
      </c>
      <c r="D380" t="s">
        <v>2774</v>
      </c>
      <c r="E380" t="s">
        <v>876</v>
      </c>
      <c r="F380" t="s">
        <v>1696</v>
      </c>
      <c r="G380" t="s">
        <v>3078</v>
      </c>
      <c r="H380" t="str">
        <f t="shared" si="17"/>
        <v>USALocation</v>
      </c>
      <c r="I380" t="s">
        <v>429</v>
      </c>
      <c r="J380" t="str">
        <f t="shared" si="18"/>
        <v>MarylandLocation</v>
      </c>
      <c r="K380">
        <v>39.085000000000001</v>
      </c>
      <c r="L380">
        <v>-76.759</v>
      </c>
      <c r="M380" s="3">
        <v>26108</v>
      </c>
      <c r="N380" t="s">
        <v>12</v>
      </c>
    </row>
    <row r="381" spans="1:14" x14ac:dyDescent="0.35">
      <c r="A381" t="s">
        <v>495</v>
      </c>
      <c r="B381" t="s">
        <v>3032</v>
      </c>
      <c r="C381" t="s">
        <v>3032</v>
      </c>
      <c r="D381" s="4" t="s">
        <v>496</v>
      </c>
      <c r="E381" t="s">
        <v>496</v>
      </c>
      <c r="F381" s="5" t="s">
        <v>497</v>
      </c>
      <c r="G381" t="s">
        <v>3078</v>
      </c>
      <c r="H381" t="str">
        <f t="shared" si="17"/>
        <v>USALocation</v>
      </c>
      <c r="I381" s="6" t="s">
        <v>498</v>
      </c>
      <c r="J381" t="str">
        <f t="shared" si="18"/>
        <v>NERCLocation</v>
      </c>
      <c r="M381" s="3"/>
      <c r="N381" t="s">
        <v>15</v>
      </c>
    </row>
    <row r="382" spans="1:14" x14ac:dyDescent="0.35">
      <c r="A382" t="s">
        <v>103</v>
      </c>
      <c r="B382" s="9">
        <v>30.44332</v>
      </c>
      <c r="C382" s="9">
        <v>-91.187470000000005</v>
      </c>
      <c r="D382" t="s">
        <v>2760</v>
      </c>
      <c r="E382" t="s">
        <v>860</v>
      </c>
      <c r="F382" t="s">
        <v>1682</v>
      </c>
      <c r="G382" t="s">
        <v>3078</v>
      </c>
      <c r="H382" t="str">
        <f t="shared" si="17"/>
        <v>USALocation</v>
      </c>
      <c r="I382" t="s">
        <v>425</v>
      </c>
      <c r="J382" t="str">
        <f t="shared" si="18"/>
        <v>LouisianaLocation</v>
      </c>
      <c r="K382">
        <v>30.536999999999999</v>
      </c>
      <c r="L382">
        <v>-91.147000000000006</v>
      </c>
      <c r="M382" s="3">
        <v>11115</v>
      </c>
      <c r="N382" t="s">
        <v>17</v>
      </c>
    </row>
    <row r="383" spans="1:14" x14ac:dyDescent="0.35">
      <c r="A383" t="s">
        <v>181</v>
      </c>
      <c r="B383" s="9">
        <v>30.08605</v>
      </c>
      <c r="C383" s="9">
        <v>-94.101849999999999</v>
      </c>
      <c r="D383" t="s">
        <v>2937</v>
      </c>
      <c r="E383" t="s">
        <v>1063</v>
      </c>
      <c r="F383" t="s">
        <v>1860</v>
      </c>
      <c r="G383" t="s">
        <v>3078</v>
      </c>
      <c r="H383" t="str">
        <f t="shared" si="17"/>
        <v>USALocation</v>
      </c>
      <c r="I383" t="s">
        <v>478</v>
      </c>
      <c r="J383" t="str">
        <f t="shared" si="18"/>
        <v>TexasLocation</v>
      </c>
      <c r="K383">
        <v>30.071000000000002</v>
      </c>
      <c r="L383">
        <v>-94.215999999999994</v>
      </c>
      <c r="M383" s="3">
        <v>11110</v>
      </c>
      <c r="N383" t="s">
        <v>12</v>
      </c>
    </row>
    <row r="384" spans="1:14" x14ac:dyDescent="0.35">
      <c r="A384" t="s">
        <v>181</v>
      </c>
      <c r="B384" s="9">
        <v>30.08605</v>
      </c>
      <c r="C384" s="9">
        <v>-94.101849999999999</v>
      </c>
      <c r="D384" t="s">
        <v>2939</v>
      </c>
      <c r="E384" t="s">
        <v>1065</v>
      </c>
      <c r="F384" t="s">
        <v>1862</v>
      </c>
      <c r="G384" t="s">
        <v>3078</v>
      </c>
      <c r="H384" t="str">
        <f t="shared" si="17"/>
        <v>USALocation</v>
      </c>
      <c r="I384" t="s">
        <v>478</v>
      </c>
      <c r="J384" t="str">
        <f t="shared" si="18"/>
        <v>TexasLocation</v>
      </c>
      <c r="K384">
        <v>30.068999999999999</v>
      </c>
      <c r="L384">
        <v>-93.804000000000002</v>
      </c>
      <c r="M384" s="3">
        <v>28722</v>
      </c>
      <c r="N384" t="s">
        <v>12</v>
      </c>
    </row>
    <row r="385" spans="1:14" x14ac:dyDescent="0.35">
      <c r="A385" t="s">
        <v>181</v>
      </c>
      <c r="B385" s="9">
        <v>30.08605</v>
      </c>
      <c r="C385" s="9">
        <v>-94.101849999999999</v>
      </c>
      <c r="D385" t="s">
        <v>2938</v>
      </c>
      <c r="E385" t="s">
        <v>1064</v>
      </c>
      <c r="F385" t="s">
        <v>1861</v>
      </c>
      <c r="G385" t="s">
        <v>3078</v>
      </c>
      <c r="H385" t="str">
        <f t="shared" si="17"/>
        <v>USALocation</v>
      </c>
      <c r="I385" t="s">
        <v>478</v>
      </c>
      <c r="J385" t="str">
        <f t="shared" si="18"/>
        <v>TexasLocation</v>
      </c>
      <c r="K385">
        <v>29.951000000000001</v>
      </c>
      <c r="L385">
        <v>-94.021000000000001</v>
      </c>
      <c r="M385" s="3">
        <v>16914</v>
      </c>
      <c r="N385" t="s">
        <v>12</v>
      </c>
    </row>
    <row r="386" spans="1:14" x14ac:dyDescent="0.35">
      <c r="A386" t="s">
        <v>192</v>
      </c>
      <c r="B386" s="9">
        <v>45.783290000000001</v>
      </c>
      <c r="C386" s="9">
        <v>-108.50069000000001</v>
      </c>
      <c r="D386" t="s">
        <v>2821</v>
      </c>
      <c r="E386" t="s">
        <v>929</v>
      </c>
      <c r="F386" t="s">
        <v>1743</v>
      </c>
      <c r="G386" t="s">
        <v>3078</v>
      </c>
      <c r="H386" t="str">
        <f t="shared" ref="H386:H449" si="19">G386&amp;"Location"</f>
        <v>USALocation</v>
      </c>
      <c r="I386" t="s">
        <v>442</v>
      </c>
      <c r="J386" t="str">
        <f t="shared" ref="J386:J449" si="20">VLOOKUP(I386,V:W,2,FALSE)</f>
        <v>MontanaLocation</v>
      </c>
      <c r="K386">
        <v>45.807000000000002</v>
      </c>
      <c r="L386">
        <v>-108.542</v>
      </c>
      <c r="M386" s="3">
        <v>4148</v>
      </c>
      <c r="N386" t="s">
        <v>21</v>
      </c>
    </row>
    <row r="387" spans="1:14" x14ac:dyDescent="0.35">
      <c r="A387" t="s">
        <v>106</v>
      </c>
      <c r="B387" s="9">
        <v>33.520659999999999</v>
      </c>
      <c r="C387" s="9">
        <v>-86.802490000000006</v>
      </c>
      <c r="D387" t="s">
        <v>2543</v>
      </c>
      <c r="E387" t="s">
        <v>631</v>
      </c>
      <c r="F387" t="s">
        <v>1464</v>
      </c>
      <c r="G387" t="s">
        <v>3078</v>
      </c>
      <c r="H387" t="str">
        <f t="shared" si="19"/>
        <v>USALocation</v>
      </c>
      <c r="I387" t="s">
        <v>393</v>
      </c>
      <c r="J387" t="str">
        <f t="shared" si="20"/>
        <v>AlabamaLocation</v>
      </c>
      <c r="K387">
        <v>33.313000000000002</v>
      </c>
      <c r="L387">
        <v>-86.926000000000002</v>
      </c>
      <c r="M387" s="3">
        <v>25779</v>
      </c>
      <c r="N387" t="s">
        <v>12</v>
      </c>
    </row>
    <row r="388" spans="1:14" x14ac:dyDescent="0.35">
      <c r="A388" t="s">
        <v>106</v>
      </c>
      <c r="B388" s="9">
        <v>33.520659999999999</v>
      </c>
      <c r="C388" s="9">
        <v>-86.802490000000006</v>
      </c>
      <c r="D388" t="s">
        <v>2542</v>
      </c>
      <c r="E388" t="s">
        <v>630</v>
      </c>
      <c r="F388" t="s">
        <v>1463</v>
      </c>
      <c r="G388" t="s">
        <v>3078</v>
      </c>
      <c r="H388" t="str">
        <f t="shared" si="19"/>
        <v>USALocation</v>
      </c>
      <c r="I388" t="s">
        <v>393</v>
      </c>
      <c r="J388" t="str">
        <f t="shared" si="20"/>
        <v>AlabamaLocation</v>
      </c>
      <c r="K388">
        <v>33.566000000000003</v>
      </c>
      <c r="L388">
        <v>-86.745000000000005</v>
      </c>
      <c r="M388" s="3">
        <v>7335</v>
      </c>
      <c r="N388" t="s">
        <v>17</v>
      </c>
    </row>
    <row r="389" spans="1:14" x14ac:dyDescent="0.35">
      <c r="A389" t="s">
        <v>152</v>
      </c>
      <c r="B389" s="9">
        <v>43.613500000000002</v>
      </c>
      <c r="C389" s="9">
        <v>-116.20345</v>
      </c>
      <c r="D389" t="s">
        <v>2725</v>
      </c>
      <c r="E389" t="s">
        <v>820</v>
      </c>
      <c r="F389" t="s">
        <v>1647</v>
      </c>
      <c r="G389" t="s">
        <v>3078</v>
      </c>
      <c r="H389" t="str">
        <f t="shared" si="19"/>
        <v>USALocation</v>
      </c>
      <c r="I389" t="s">
        <v>413</v>
      </c>
      <c r="J389" t="str">
        <f t="shared" si="20"/>
        <v>IdahoLocation</v>
      </c>
      <c r="K389">
        <v>43.567</v>
      </c>
      <c r="L389">
        <v>-116.241</v>
      </c>
      <c r="M389" s="3">
        <v>5990</v>
      </c>
      <c r="N389" t="s">
        <v>15</v>
      </c>
    </row>
    <row r="390" spans="1:14" x14ac:dyDescent="0.35">
      <c r="A390" t="s">
        <v>152</v>
      </c>
      <c r="B390" s="9">
        <v>43.613500000000002</v>
      </c>
      <c r="C390" s="9">
        <v>-116.20345</v>
      </c>
      <c r="D390" t="s">
        <v>2726</v>
      </c>
      <c r="E390" t="s">
        <v>821</v>
      </c>
      <c r="F390" t="s">
        <v>1648</v>
      </c>
      <c r="G390" t="s">
        <v>3078</v>
      </c>
      <c r="H390" t="str">
        <f t="shared" si="19"/>
        <v>USALocation</v>
      </c>
      <c r="I390" t="s">
        <v>413</v>
      </c>
      <c r="J390" t="str">
        <f t="shared" si="20"/>
        <v>IdahoLocation</v>
      </c>
      <c r="K390">
        <v>43.581000000000003</v>
      </c>
      <c r="L390">
        <v>-116.523</v>
      </c>
      <c r="M390" s="3">
        <v>25985</v>
      </c>
      <c r="N390" t="s">
        <v>12</v>
      </c>
    </row>
    <row r="391" spans="1:14" x14ac:dyDescent="0.35">
      <c r="A391" t="s">
        <v>38</v>
      </c>
      <c r="B391" s="9">
        <v>42.358429999999998</v>
      </c>
      <c r="C391" s="9">
        <v>-71.05977</v>
      </c>
      <c r="D391" t="s">
        <v>2782</v>
      </c>
      <c r="E391" t="s">
        <v>885</v>
      </c>
      <c r="F391" t="s">
        <v>1704</v>
      </c>
      <c r="G391" t="s">
        <v>3078</v>
      </c>
      <c r="H391" t="str">
        <f t="shared" si="19"/>
        <v>USALocation</v>
      </c>
      <c r="I391" t="s">
        <v>431</v>
      </c>
      <c r="J391" t="str">
        <f t="shared" si="20"/>
        <v>MassachusettsLocation</v>
      </c>
      <c r="K391">
        <v>42.584000000000003</v>
      </c>
      <c r="L391">
        <v>-70.918000000000006</v>
      </c>
      <c r="M391" s="3">
        <v>27646</v>
      </c>
      <c r="N391" t="s">
        <v>12</v>
      </c>
    </row>
    <row r="392" spans="1:14" x14ac:dyDescent="0.35">
      <c r="A392" t="s">
        <v>38</v>
      </c>
      <c r="B392" s="9">
        <v>42.358429999999998</v>
      </c>
      <c r="C392" s="9">
        <v>-71.05977</v>
      </c>
      <c r="D392" t="s">
        <v>2779</v>
      </c>
      <c r="E392" t="s">
        <v>882</v>
      </c>
      <c r="F392" t="s">
        <v>1701</v>
      </c>
      <c r="G392" t="s">
        <v>3078</v>
      </c>
      <c r="H392" t="str">
        <f t="shared" si="19"/>
        <v>USALocation</v>
      </c>
      <c r="I392" t="s">
        <v>431</v>
      </c>
      <c r="J392" t="str">
        <f t="shared" si="20"/>
        <v>MassachusettsLocation</v>
      </c>
      <c r="K392">
        <v>42.212000000000003</v>
      </c>
      <c r="L392">
        <v>-71.114000000000004</v>
      </c>
      <c r="M392" s="3">
        <v>16882</v>
      </c>
      <c r="N392" t="s">
        <v>12</v>
      </c>
    </row>
    <row r="393" spans="1:14" x14ac:dyDescent="0.35">
      <c r="A393" t="s">
        <v>38</v>
      </c>
      <c r="B393" s="9">
        <v>42.358429999999998</v>
      </c>
      <c r="C393" s="9">
        <v>-71.05977</v>
      </c>
      <c r="D393" t="s">
        <v>2778</v>
      </c>
      <c r="E393" t="s">
        <v>881</v>
      </c>
      <c r="F393" t="s">
        <v>1700</v>
      </c>
      <c r="G393" t="s">
        <v>3078</v>
      </c>
      <c r="H393" t="str">
        <f t="shared" si="19"/>
        <v>USALocation</v>
      </c>
      <c r="I393" t="s">
        <v>431</v>
      </c>
      <c r="J393" t="str">
        <f t="shared" si="20"/>
        <v>MassachusettsLocation</v>
      </c>
      <c r="K393">
        <v>42.360999999999997</v>
      </c>
      <c r="L393">
        <v>-71.010000000000005</v>
      </c>
      <c r="M393" s="3">
        <v>4099</v>
      </c>
      <c r="N393" t="s">
        <v>13</v>
      </c>
    </row>
    <row r="394" spans="1:14" x14ac:dyDescent="0.35">
      <c r="A394" t="s">
        <v>38</v>
      </c>
      <c r="B394" s="9">
        <v>42.358429999999998</v>
      </c>
      <c r="C394" s="9">
        <v>-71.05977</v>
      </c>
      <c r="D394" t="s">
        <v>2781</v>
      </c>
      <c r="E394" t="s">
        <v>884</v>
      </c>
      <c r="F394" t="s">
        <v>1703</v>
      </c>
      <c r="G394" t="s">
        <v>3078</v>
      </c>
      <c r="H394" t="str">
        <f t="shared" si="19"/>
        <v>USALocation</v>
      </c>
      <c r="I394" t="s">
        <v>431</v>
      </c>
      <c r="J394" t="str">
        <f t="shared" si="20"/>
        <v>MassachusettsLocation</v>
      </c>
      <c r="K394">
        <v>42.47</v>
      </c>
      <c r="L394">
        <v>-71.289000000000001</v>
      </c>
      <c r="M394" s="3">
        <v>22539</v>
      </c>
      <c r="N394" t="s">
        <v>12</v>
      </c>
    </row>
    <row r="395" spans="1:14" x14ac:dyDescent="0.35">
      <c r="A395" t="s">
        <v>38</v>
      </c>
      <c r="B395" s="9">
        <v>42.358429999999998</v>
      </c>
      <c r="C395" s="9">
        <v>-71.05977</v>
      </c>
      <c r="D395" t="s">
        <v>2780</v>
      </c>
      <c r="E395" t="s">
        <v>883</v>
      </c>
      <c r="F395" t="s">
        <v>1702</v>
      </c>
      <c r="G395" t="s">
        <v>3078</v>
      </c>
      <c r="H395" t="str">
        <f t="shared" si="19"/>
        <v>USALocation</v>
      </c>
      <c r="I395" t="s">
        <v>431</v>
      </c>
      <c r="J395" t="str">
        <f t="shared" si="20"/>
        <v>MassachusettsLocation</v>
      </c>
      <c r="K395">
        <v>42.191000000000003</v>
      </c>
      <c r="L395">
        <v>-71.174000000000007</v>
      </c>
      <c r="M395" s="3">
        <v>20855</v>
      </c>
      <c r="N395" t="s">
        <v>12</v>
      </c>
    </row>
    <row r="396" spans="1:14" x14ac:dyDescent="0.35">
      <c r="A396" t="s">
        <v>199</v>
      </c>
      <c r="B396" s="9">
        <v>40.014989999999997</v>
      </c>
      <c r="C396" s="9">
        <v>-105.27055</v>
      </c>
      <c r="D396" t="s">
        <v>2647</v>
      </c>
      <c r="E396" t="s">
        <v>737</v>
      </c>
      <c r="F396" t="s">
        <v>1569</v>
      </c>
      <c r="G396" t="s">
        <v>3078</v>
      </c>
      <c r="H396" t="str">
        <f t="shared" si="19"/>
        <v>USALocation</v>
      </c>
      <c r="I396" t="s">
        <v>401</v>
      </c>
      <c r="J396" t="str">
        <f t="shared" si="20"/>
        <v>ColoradoLocation</v>
      </c>
      <c r="K396">
        <v>40.167000000000002</v>
      </c>
      <c r="L396">
        <v>-105.167</v>
      </c>
      <c r="M396" s="3">
        <v>19060</v>
      </c>
      <c r="N396" t="s">
        <v>12</v>
      </c>
    </row>
    <row r="397" spans="1:14" x14ac:dyDescent="0.35">
      <c r="A397" t="s">
        <v>151</v>
      </c>
      <c r="B397" s="9">
        <v>41.179229999999997</v>
      </c>
      <c r="C397" s="9">
        <v>-73.189449999999994</v>
      </c>
      <c r="D397" t="s">
        <v>2663</v>
      </c>
      <c r="E397" t="s">
        <v>754</v>
      </c>
      <c r="F397" t="s">
        <v>1585</v>
      </c>
      <c r="G397" t="s">
        <v>3078</v>
      </c>
      <c r="H397" t="str">
        <f t="shared" si="19"/>
        <v>USALocation</v>
      </c>
      <c r="I397" t="s">
        <v>403</v>
      </c>
      <c r="J397" t="str">
        <f t="shared" si="20"/>
        <v>ConnecticutLocation</v>
      </c>
      <c r="K397">
        <v>41.158000000000001</v>
      </c>
      <c r="L397">
        <v>-73.129000000000005</v>
      </c>
      <c r="M397" s="3">
        <v>5583</v>
      </c>
      <c r="N397" t="s">
        <v>13</v>
      </c>
    </row>
    <row r="398" spans="1:14" x14ac:dyDescent="0.35">
      <c r="A398" t="s">
        <v>151</v>
      </c>
      <c r="B398" s="9">
        <v>41.179229999999997</v>
      </c>
      <c r="C398" s="9">
        <v>-73.189449999999994</v>
      </c>
      <c r="D398" t="s">
        <v>2664</v>
      </c>
      <c r="E398" t="s">
        <v>755</v>
      </c>
      <c r="F398" t="s">
        <v>1586</v>
      </c>
      <c r="G398" t="s">
        <v>3078</v>
      </c>
      <c r="H398" t="str">
        <f t="shared" si="19"/>
        <v>USALocation</v>
      </c>
      <c r="I398" t="s">
        <v>403</v>
      </c>
      <c r="J398" t="str">
        <f t="shared" si="20"/>
        <v>ConnecticutLocation</v>
      </c>
      <c r="K398">
        <v>41.264000000000003</v>
      </c>
      <c r="L398">
        <v>-72.887</v>
      </c>
      <c r="M398" s="3">
        <v>26995</v>
      </c>
      <c r="N398" t="s">
        <v>12</v>
      </c>
    </row>
    <row r="399" spans="1:14" x14ac:dyDescent="0.35">
      <c r="A399" t="s">
        <v>127</v>
      </c>
      <c r="B399" s="9">
        <v>25.90175</v>
      </c>
      <c r="C399" s="9">
        <v>-97.497479999999996</v>
      </c>
      <c r="D399" t="s">
        <v>2940</v>
      </c>
      <c r="E399" t="s">
        <v>2250</v>
      </c>
      <c r="F399" t="s">
        <v>1863</v>
      </c>
      <c r="G399" t="s">
        <v>3078</v>
      </c>
      <c r="H399" t="str">
        <f t="shared" si="19"/>
        <v>USALocation</v>
      </c>
      <c r="I399" t="s">
        <v>478</v>
      </c>
      <c r="J399" t="str">
        <f t="shared" si="20"/>
        <v>TexasLocation</v>
      </c>
      <c r="K399">
        <v>25.914000000000001</v>
      </c>
      <c r="L399">
        <v>-97.423000000000002</v>
      </c>
      <c r="M399" s="3">
        <v>7572</v>
      </c>
      <c r="N399" t="s">
        <v>12</v>
      </c>
    </row>
    <row r="400" spans="1:14" x14ac:dyDescent="0.35">
      <c r="A400" t="s">
        <v>91</v>
      </c>
      <c r="B400" s="9">
        <v>42.886450000000004</v>
      </c>
      <c r="C400" s="9">
        <v>-78.878370000000004</v>
      </c>
      <c r="D400" t="s">
        <v>2844</v>
      </c>
      <c r="E400" t="s">
        <v>958</v>
      </c>
      <c r="F400" t="s">
        <v>1766</v>
      </c>
      <c r="G400" t="s">
        <v>3078</v>
      </c>
      <c r="H400" t="str">
        <f t="shared" si="19"/>
        <v>USALocation</v>
      </c>
      <c r="I400" t="s">
        <v>455</v>
      </c>
      <c r="J400" t="str">
        <f t="shared" si="20"/>
        <v>NewYorkLocation</v>
      </c>
      <c r="K400">
        <v>42.941000000000003</v>
      </c>
      <c r="L400">
        <v>-78.736000000000004</v>
      </c>
      <c r="M400" s="3">
        <v>13085</v>
      </c>
      <c r="N400" t="s">
        <v>13</v>
      </c>
    </row>
    <row r="401" spans="1:14" x14ac:dyDescent="0.35">
      <c r="A401" t="s">
        <v>91</v>
      </c>
      <c r="B401" s="9">
        <v>42.886450000000004</v>
      </c>
      <c r="C401" s="9">
        <v>-78.878370000000004</v>
      </c>
      <c r="D401" t="s">
        <v>2845</v>
      </c>
      <c r="E401" t="s">
        <v>959</v>
      </c>
      <c r="F401" t="s">
        <v>1767</v>
      </c>
      <c r="G401" t="s">
        <v>3078</v>
      </c>
      <c r="H401" t="str">
        <f t="shared" si="19"/>
        <v>USALocation</v>
      </c>
      <c r="I401" t="s">
        <v>455</v>
      </c>
      <c r="J401" t="str">
        <f t="shared" si="20"/>
        <v>NewYorkLocation</v>
      </c>
      <c r="K401">
        <v>43.107999999999997</v>
      </c>
      <c r="L401">
        <v>-78.938000000000002</v>
      </c>
      <c r="M401" s="3">
        <v>25108</v>
      </c>
      <c r="N401" t="s">
        <v>12</v>
      </c>
    </row>
    <row r="402" spans="1:14" x14ac:dyDescent="0.35">
      <c r="A402" t="s">
        <v>499</v>
      </c>
      <c r="B402" t="s">
        <v>3032</v>
      </c>
      <c r="C402" t="s">
        <v>3032</v>
      </c>
      <c r="D402" s="4" t="s">
        <v>500</v>
      </c>
      <c r="E402" t="s">
        <v>500</v>
      </c>
      <c r="F402" s="5" t="s">
        <v>501</v>
      </c>
      <c r="G402" t="s">
        <v>3078</v>
      </c>
      <c r="H402" t="str">
        <f t="shared" si="19"/>
        <v>USALocation</v>
      </c>
      <c r="I402" s="6" t="s">
        <v>498</v>
      </c>
      <c r="J402" t="str">
        <f t="shared" si="20"/>
        <v>NERCLocation</v>
      </c>
      <c r="M402" s="3"/>
      <c r="N402" t="s">
        <v>15</v>
      </c>
    </row>
    <row r="403" spans="1:14" x14ac:dyDescent="0.35">
      <c r="A403" t="s">
        <v>134</v>
      </c>
      <c r="B403" s="9">
        <v>26.562850000000001</v>
      </c>
      <c r="C403" s="9">
        <v>-81.949529999999996</v>
      </c>
      <c r="D403" t="s">
        <v>2671</v>
      </c>
      <c r="E403" t="s">
        <v>765</v>
      </c>
      <c r="F403" t="s">
        <v>1593</v>
      </c>
      <c r="G403" t="s">
        <v>3078</v>
      </c>
      <c r="H403" t="str">
        <f t="shared" si="19"/>
        <v>USALocation</v>
      </c>
      <c r="I403" t="s">
        <v>409</v>
      </c>
      <c r="J403" t="str">
        <f t="shared" si="20"/>
        <v>FloridaLocation</v>
      </c>
      <c r="K403">
        <v>26.585000000000001</v>
      </c>
      <c r="L403">
        <v>-81.861000000000004</v>
      </c>
      <c r="M403" s="3">
        <v>9142</v>
      </c>
      <c r="N403" t="s">
        <v>17</v>
      </c>
    </row>
    <row r="404" spans="1:14" x14ac:dyDescent="0.35">
      <c r="A404" t="s">
        <v>134</v>
      </c>
      <c r="B404" s="9">
        <v>26.562850000000001</v>
      </c>
      <c r="C404" s="9">
        <v>-81.949529999999996</v>
      </c>
      <c r="D404" t="s">
        <v>2672</v>
      </c>
      <c r="E404" t="s">
        <v>766</v>
      </c>
      <c r="F404" t="s">
        <v>1594</v>
      </c>
      <c r="G404" t="s">
        <v>3078</v>
      </c>
      <c r="H404" t="str">
        <f t="shared" si="19"/>
        <v>USALocation</v>
      </c>
      <c r="I404" t="s">
        <v>409</v>
      </c>
      <c r="J404" t="str">
        <f t="shared" si="20"/>
        <v>FloridaLocation</v>
      </c>
      <c r="K404">
        <v>26.536000000000001</v>
      </c>
      <c r="L404">
        <v>-81.754999999999995</v>
      </c>
      <c r="M404" s="3">
        <v>19578</v>
      </c>
      <c r="N404" t="s">
        <v>12</v>
      </c>
    </row>
    <row r="405" spans="1:14" x14ac:dyDescent="0.35">
      <c r="A405" t="s">
        <v>165</v>
      </c>
      <c r="B405" s="9">
        <v>42.008330000000001</v>
      </c>
      <c r="C405" s="9">
        <v>-91.644069999999999</v>
      </c>
      <c r="D405" t="s">
        <v>2742</v>
      </c>
      <c r="E405" t="s">
        <v>840</v>
      </c>
      <c r="F405" t="s">
        <v>1664</v>
      </c>
      <c r="G405" t="s">
        <v>3078</v>
      </c>
      <c r="H405" t="str">
        <f t="shared" si="19"/>
        <v>USALocation</v>
      </c>
      <c r="I405" t="s">
        <v>419</v>
      </c>
      <c r="J405" t="str">
        <f t="shared" si="20"/>
        <v>IowaLocation</v>
      </c>
      <c r="K405">
        <v>41.883000000000003</v>
      </c>
      <c r="L405">
        <v>-91.716999999999999</v>
      </c>
      <c r="M405" s="3">
        <v>15185</v>
      </c>
      <c r="N405" t="s">
        <v>12</v>
      </c>
    </row>
    <row r="406" spans="1:14" x14ac:dyDescent="0.35">
      <c r="A406" t="s">
        <v>162</v>
      </c>
      <c r="B406" s="9">
        <v>32.77657</v>
      </c>
      <c r="C406" s="9">
        <v>-79.93092</v>
      </c>
      <c r="D406" t="s">
        <v>2912</v>
      </c>
      <c r="E406" t="s">
        <v>1035</v>
      </c>
      <c r="F406" t="s">
        <v>1835</v>
      </c>
      <c r="G406" t="s">
        <v>3078</v>
      </c>
      <c r="H406" t="str">
        <f t="shared" si="19"/>
        <v>USALocation</v>
      </c>
      <c r="I406" t="s">
        <v>471</v>
      </c>
      <c r="J406" t="str">
        <f t="shared" si="20"/>
        <v>SouthCarolinaLocation</v>
      </c>
      <c r="K406">
        <v>32.899000000000001</v>
      </c>
      <c r="L406">
        <v>-80.040999999999997</v>
      </c>
      <c r="M406" s="3">
        <v>17061</v>
      </c>
      <c r="N406" t="s">
        <v>12</v>
      </c>
    </row>
    <row r="407" spans="1:14" x14ac:dyDescent="0.35">
      <c r="A407" t="s">
        <v>162</v>
      </c>
      <c r="B407" s="9">
        <v>32.77657</v>
      </c>
      <c r="C407" s="9">
        <v>-79.93092</v>
      </c>
      <c r="D407" t="s">
        <v>2911</v>
      </c>
      <c r="E407" t="s">
        <v>1034</v>
      </c>
      <c r="F407" t="s">
        <v>1834</v>
      </c>
      <c r="G407" t="s">
        <v>3078</v>
      </c>
      <c r="H407" t="str">
        <f t="shared" si="19"/>
        <v>USALocation</v>
      </c>
      <c r="I407" t="s">
        <v>471</v>
      </c>
      <c r="J407" t="str">
        <f t="shared" si="20"/>
        <v>SouthCarolinaLocation</v>
      </c>
      <c r="K407">
        <v>32.701000000000001</v>
      </c>
      <c r="L407">
        <v>-80.003</v>
      </c>
      <c r="M407" s="3">
        <v>10773</v>
      </c>
      <c r="N407" t="s">
        <v>12</v>
      </c>
    </row>
    <row r="408" spans="1:14" x14ac:dyDescent="0.35">
      <c r="A408" t="s">
        <v>162</v>
      </c>
      <c r="B408" s="9">
        <v>32.77657</v>
      </c>
      <c r="C408" s="9">
        <v>-79.93092</v>
      </c>
      <c r="D408" t="s">
        <v>2913</v>
      </c>
      <c r="E408" t="s">
        <v>1036</v>
      </c>
      <c r="F408" t="s">
        <v>1836</v>
      </c>
      <c r="G408" t="s">
        <v>3078</v>
      </c>
      <c r="H408" t="str">
        <f t="shared" si="19"/>
        <v>USALocation</v>
      </c>
      <c r="I408" t="s">
        <v>471</v>
      </c>
      <c r="J408" t="str">
        <f t="shared" si="20"/>
        <v>SouthCarolinaLocation</v>
      </c>
      <c r="K408">
        <v>32.9</v>
      </c>
      <c r="L408">
        <v>-79.783000000000001</v>
      </c>
      <c r="M408" s="3">
        <v>19476</v>
      </c>
      <c r="N408" t="s">
        <v>12</v>
      </c>
    </row>
    <row r="409" spans="1:14" x14ac:dyDescent="0.35">
      <c r="A409" t="s">
        <v>33</v>
      </c>
      <c r="B409" s="9">
        <v>35.227089999999997</v>
      </c>
      <c r="C409" s="9">
        <v>-80.843130000000002</v>
      </c>
      <c r="D409" t="s">
        <v>2854</v>
      </c>
      <c r="E409" t="s">
        <v>969</v>
      </c>
      <c r="F409" t="s">
        <v>1776</v>
      </c>
      <c r="G409" t="s">
        <v>3078</v>
      </c>
      <c r="H409" t="str">
        <f t="shared" si="19"/>
        <v>USALocation</v>
      </c>
      <c r="I409" t="s">
        <v>457</v>
      </c>
      <c r="J409" t="str">
        <f t="shared" si="20"/>
        <v>NorthCarolinaLocation</v>
      </c>
      <c r="K409">
        <v>35.223999999999997</v>
      </c>
      <c r="L409">
        <v>-80.954999999999998</v>
      </c>
      <c r="M409" s="3">
        <v>10167</v>
      </c>
      <c r="N409" t="s">
        <v>13</v>
      </c>
    </row>
    <row r="410" spans="1:14" x14ac:dyDescent="0.35">
      <c r="A410" t="s">
        <v>33</v>
      </c>
      <c r="B410" s="9">
        <v>35.227089999999997</v>
      </c>
      <c r="C410" s="9">
        <v>-80.843130000000002</v>
      </c>
      <c r="D410" t="s">
        <v>2855</v>
      </c>
      <c r="E410" t="s">
        <v>970</v>
      </c>
      <c r="F410" t="s">
        <v>1777</v>
      </c>
      <c r="G410" t="s">
        <v>3078</v>
      </c>
      <c r="H410" t="str">
        <f t="shared" si="19"/>
        <v>USALocation</v>
      </c>
      <c r="I410" t="s">
        <v>457</v>
      </c>
      <c r="J410" t="str">
        <f t="shared" si="20"/>
        <v>NorthCarolinaLocation</v>
      </c>
      <c r="K410">
        <v>35.197000000000003</v>
      </c>
      <c r="L410">
        <v>-81.156000000000006</v>
      </c>
      <c r="M410" s="3">
        <v>28620</v>
      </c>
      <c r="N410" t="s">
        <v>12</v>
      </c>
    </row>
    <row r="411" spans="1:14" x14ac:dyDescent="0.35">
      <c r="A411" t="s">
        <v>131</v>
      </c>
      <c r="B411" s="9">
        <v>35.045630000000003</v>
      </c>
      <c r="C411" s="9">
        <v>-85.30968</v>
      </c>
      <c r="D411" t="s">
        <v>2920</v>
      </c>
      <c r="E411" t="s">
        <v>1045</v>
      </c>
      <c r="F411" t="s">
        <v>1843</v>
      </c>
      <c r="G411" t="s">
        <v>3078</v>
      </c>
      <c r="H411" t="str">
        <f t="shared" si="19"/>
        <v>USALocation</v>
      </c>
      <c r="I411" t="s">
        <v>476</v>
      </c>
      <c r="J411" t="str">
        <f t="shared" si="20"/>
        <v>TennesseeLocation</v>
      </c>
      <c r="K411">
        <v>35.030999999999999</v>
      </c>
      <c r="L411">
        <v>-85.200999999999993</v>
      </c>
      <c r="M411" s="3">
        <v>10027</v>
      </c>
      <c r="N411" t="s">
        <v>12</v>
      </c>
    </row>
    <row r="412" spans="1:14" x14ac:dyDescent="0.35">
      <c r="A412" t="s">
        <v>16</v>
      </c>
      <c r="B412" s="9">
        <v>41.850029999999997</v>
      </c>
      <c r="C412" s="9">
        <v>-87.650049999999993</v>
      </c>
      <c r="D412" t="s">
        <v>2727</v>
      </c>
      <c r="E412" t="s">
        <v>823</v>
      </c>
      <c r="F412" t="s">
        <v>1649</v>
      </c>
      <c r="G412" t="s">
        <v>3078</v>
      </c>
      <c r="H412" t="str">
        <f t="shared" si="19"/>
        <v>USALocation</v>
      </c>
      <c r="I412" t="s">
        <v>415</v>
      </c>
      <c r="J412" t="str">
        <f t="shared" si="20"/>
        <v>IllinoisLocation</v>
      </c>
      <c r="K412">
        <v>41.786000000000001</v>
      </c>
      <c r="L412">
        <v>-87.751999999999995</v>
      </c>
      <c r="M412" s="3">
        <v>11048</v>
      </c>
      <c r="N412" t="s">
        <v>12</v>
      </c>
    </row>
    <row r="413" spans="1:14" x14ac:dyDescent="0.35">
      <c r="A413" t="s">
        <v>16</v>
      </c>
      <c r="B413" s="9">
        <v>41.850029999999997</v>
      </c>
      <c r="C413" s="9">
        <v>-87.650049999999993</v>
      </c>
      <c r="D413" t="s">
        <v>2728</v>
      </c>
      <c r="E413" t="s">
        <v>824</v>
      </c>
      <c r="F413" t="s">
        <v>1650</v>
      </c>
      <c r="G413" t="s">
        <v>3078</v>
      </c>
      <c r="H413" t="str">
        <f t="shared" si="19"/>
        <v>USALocation</v>
      </c>
      <c r="I413" t="s">
        <v>415</v>
      </c>
      <c r="J413" t="str">
        <f t="shared" si="20"/>
        <v>IllinoisLocation</v>
      </c>
      <c r="K413">
        <v>41.994999999999997</v>
      </c>
      <c r="L413">
        <v>-87.933999999999997</v>
      </c>
      <c r="M413" s="3">
        <v>28491</v>
      </c>
      <c r="N413" t="s">
        <v>17</v>
      </c>
    </row>
    <row r="414" spans="1:14" x14ac:dyDescent="0.35">
      <c r="A414" t="s">
        <v>89</v>
      </c>
      <c r="B414" s="9">
        <v>32.640050000000002</v>
      </c>
      <c r="C414" s="9">
        <v>-117.0842</v>
      </c>
      <c r="D414" t="s">
        <v>2575</v>
      </c>
      <c r="E414" t="s">
        <v>664</v>
      </c>
      <c r="F414" t="s">
        <v>1496</v>
      </c>
      <c r="G414" t="s">
        <v>3078</v>
      </c>
      <c r="H414" t="str">
        <f t="shared" si="19"/>
        <v>USALocation</v>
      </c>
      <c r="I414" t="s">
        <v>399</v>
      </c>
      <c r="J414" t="str">
        <f t="shared" si="20"/>
        <v>CaliforniaLocation</v>
      </c>
      <c r="K414">
        <v>32.572000000000003</v>
      </c>
      <c r="L414">
        <v>-116.979</v>
      </c>
      <c r="M414" s="3">
        <v>12424</v>
      </c>
      <c r="N414" t="s">
        <v>12</v>
      </c>
    </row>
    <row r="415" spans="1:14" x14ac:dyDescent="0.35">
      <c r="A415" t="s">
        <v>80</v>
      </c>
      <c r="B415" s="9">
        <v>39.127110000000002</v>
      </c>
      <c r="C415" s="9">
        <v>-84.514390000000006</v>
      </c>
      <c r="D415" t="s">
        <v>2871</v>
      </c>
      <c r="E415" t="s">
        <v>988</v>
      </c>
      <c r="F415" t="s">
        <v>1793</v>
      </c>
      <c r="G415" t="s">
        <v>3078</v>
      </c>
      <c r="H415" t="str">
        <f t="shared" si="19"/>
        <v>USALocation</v>
      </c>
      <c r="I415" t="s">
        <v>461</v>
      </c>
      <c r="J415" t="str">
        <f t="shared" si="20"/>
        <v>OhioLocation</v>
      </c>
      <c r="K415">
        <v>39.363999999999997</v>
      </c>
      <c r="L415">
        <v>-84.525000000000006</v>
      </c>
      <c r="M415" s="3">
        <v>26356</v>
      </c>
      <c r="N415" t="s">
        <v>12</v>
      </c>
    </row>
    <row r="416" spans="1:14" x14ac:dyDescent="0.35">
      <c r="A416" t="s">
        <v>80</v>
      </c>
      <c r="B416" s="9">
        <v>39.127110000000002</v>
      </c>
      <c r="C416" s="9">
        <v>-84.514390000000006</v>
      </c>
      <c r="D416" t="s">
        <v>2869</v>
      </c>
      <c r="E416" t="s">
        <v>986</v>
      </c>
      <c r="F416" t="s">
        <v>1791</v>
      </c>
      <c r="G416" t="s">
        <v>3078</v>
      </c>
      <c r="H416" t="str">
        <f t="shared" si="19"/>
        <v>USALocation</v>
      </c>
      <c r="I416" t="s">
        <v>461</v>
      </c>
      <c r="J416" t="str">
        <f t="shared" si="20"/>
        <v>OhioLocation</v>
      </c>
      <c r="K416">
        <v>39.103000000000002</v>
      </c>
      <c r="L416">
        <v>-84.418999999999997</v>
      </c>
      <c r="M416" s="3">
        <v>8655</v>
      </c>
      <c r="N416" t="s">
        <v>12</v>
      </c>
    </row>
    <row r="417" spans="1:14" x14ac:dyDescent="0.35">
      <c r="A417" t="s">
        <v>80</v>
      </c>
      <c r="B417" s="9">
        <v>39.127110000000002</v>
      </c>
      <c r="C417" s="9">
        <v>-84.514390000000006</v>
      </c>
      <c r="D417" t="s">
        <v>2870</v>
      </c>
      <c r="E417" t="s">
        <v>987</v>
      </c>
      <c r="F417" t="s">
        <v>1792</v>
      </c>
      <c r="G417" t="s">
        <v>3078</v>
      </c>
      <c r="H417" t="str">
        <f t="shared" si="19"/>
        <v>USALocation</v>
      </c>
      <c r="I417" t="s">
        <v>461</v>
      </c>
      <c r="J417" t="str">
        <f t="shared" si="20"/>
        <v>OhioLocation</v>
      </c>
      <c r="K417">
        <v>39.043999999999997</v>
      </c>
      <c r="L417">
        <v>-84.671999999999997</v>
      </c>
      <c r="M417" s="3">
        <v>16445</v>
      </c>
      <c r="N417" t="s">
        <v>17</v>
      </c>
    </row>
    <row r="418" spans="1:14" x14ac:dyDescent="0.35">
      <c r="A418" t="s">
        <v>147</v>
      </c>
      <c r="B418" s="9">
        <v>36.529769999999999</v>
      </c>
      <c r="C418" s="9">
        <v>-87.359449999999995</v>
      </c>
      <c r="D418" t="s">
        <v>2922</v>
      </c>
      <c r="E418" t="s">
        <v>1047</v>
      </c>
      <c r="F418" t="s">
        <v>1845</v>
      </c>
      <c r="G418" t="s">
        <v>3078</v>
      </c>
      <c r="H418" t="str">
        <f t="shared" si="19"/>
        <v>USALocation</v>
      </c>
      <c r="I418" t="s">
        <v>476</v>
      </c>
      <c r="J418" t="str">
        <f t="shared" si="20"/>
        <v>TennesseeLocation</v>
      </c>
      <c r="K418">
        <v>36.667000000000002</v>
      </c>
      <c r="L418">
        <v>-87.483000000000004</v>
      </c>
      <c r="M418" s="3">
        <v>18828</v>
      </c>
      <c r="N418" t="s">
        <v>12</v>
      </c>
    </row>
    <row r="419" spans="1:14" x14ac:dyDescent="0.35">
      <c r="A419" t="s">
        <v>147</v>
      </c>
      <c r="B419" s="9">
        <v>36.529769999999999</v>
      </c>
      <c r="C419" s="9">
        <v>-87.359449999999995</v>
      </c>
      <c r="D419" t="s">
        <v>2921</v>
      </c>
      <c r="E419" t="s">
        <v>1046</v>
      </c>
      <c r="F419" t="s">
        <v>1844</v>
      </c>
      <c r="G419" t="s">
        <v>3078</v>
      </c>
      <c r="H419" t="str">
        <f t="shared" si="19"/>
        <v>USALocation</v>
      </c>
      <c r="I419" t="s">
        <v>476</v>
      </c>
      <c r="J419" t="str">
        <f t="shared" si="20"/>
        <v>TennesseeLocation</v>
      </c>
      <c r="K419">
        <v>36.624000000000002</v>
      </c>
      <c r="L419">
        <v>-87.418999999999997</v>
      </c>
      <c r="M419" s="3">
        <v>11750</v>
      </c>
      <c r="N419" t="s">
        <v>12</v>
      </c>
    </row>
    <row r="420" spans="1:14" x14ac:dyDescent="0.35">
      <c r="A420" t="s">
        <v>67</v>
      </c>
      <c r="B420" s="9">
        <v>41.499499999999998</v>
      </c>
      <c r="C420" s="9">
        <v>-81.695409999999995</v>
      </c>
      <c r="D420" t="s">
        <v>2872</v>
      </c>
      <c r="E420" t="s">
        <v>989</v>
      </c>
      <c r="F420" t="s">
        <v>1794</v>
      </c>
      <c r="G420" t="s">
        <v>3078</v>
      </c>
      <c r="H420" t="str">
        <f t="shared" si="19"/>
        <v>USALocation</v>
      </c>
      <c r="I420" t="s">
        <v>461</v>
      </c>
      <c r="J420" t="str">
        <f t="shared" si="20"/>
        <v>OhioLocation</v>
      </c>
      <c r="K420">
        <v>41.518000000000001</v>
      </c>
      <c r="L420">
        <v>-81.683999999999997</v>
      </c>
      <c r="M420" s="3">
        <v>2265</v>
      </c>
      <c r="N420" t="s">
        <v>12</v>
      </c>
    </row>
    <row r="421" spans="1:14" x14ac:dyDescent="0.35">
      <c r="A421" t="s">
        <v>67</v>
      </c>
      <c r="B421" s="9">
        <v>41.499499999999998</v>
      </c>
      <c r="C421" s="9">
        <v>-81.695409999999995</v>
      </c>
      <c r="D421" t="s">
        <v>2873</v>
      </c>
      <c r="E421" t="s">
        <v>990</v>
      </c>
      <c r="F421" t="s">
        <v>1795</v>
      </c>
      <c r="G421" t="s">
        <v>3078</v>
      </c>
      <c r="H421" t="str">
        <f t="shared" si="19"/>
        <v>USALocation</v>
      </c>
      <c r="I421" t="s">
        <v>461</v>
      </c>
      <c r="J421" t="str">
        <f t="shared" si="20"/>
        <v>OhioLocation</v>
      </c>
      <c r="K421">
        <v>41.405999999999999</v>
      </c>
      <c r="L421">
        <v>-81.852000000000004</v>
      </c>
      <c r="M421" s="3">
        <v>16685</v>
      </c>
      <c r="N421" t="s">
        <v>17</v>
      </c>
    </row>
    <row r="422" spans="1:14" x14ac:dyDescent="0.35">
      <c r="A422" t="s">
        <v>67</v>
      </c>
      <c r="B422" s="9">
        <v>41.499499999999998</v>
      </c>
      <c r="C422" s="9">
        <v>-81.695409999999995</v>
      </c>
      <c r="D422" t="s">
        <v>2874</v>
      </c>
      <c r="E422" t="s">
        <v>991</v>
      </c>
      <c r="F422" t="s">
        <v>1796</v>
      </c>
      <c r="G422" t="s">
        <v>3078</v>
      </c>
      <c r="H422" t="str">
        <f t="shared" si="19"/>
        <v>USALocation</v>
      </c>
      <c r="I422" t="s">
        <v>461</v>
      </c>
      <c r="J422" t="str">
        <f t="shared" si="20"/>
        <v>OhioLocation</v>
      </c>
      <c r="K422">
        <v>41.567</v>
      </c>
      <c r="L422">
        <v>-81.483000000000004</v>
      </c>
      <c r="M422" s="3">
        <v>19207</v>
      </c>
      <c r="N422" t="s">
        <v>12</v>
      </c>
    </row>
    <row r="423" spans="1:14" x14ac:dyDescent="0.35">
      <c r="A423" t="s">
        <v>197</v>
      </c>
      <c r="B423" s="9">
        <v>30.627980000000001</v>
      </c>
      <c r="C423" s="9">
        <v>-96.334410000000005</v>
      </c>
      <c r="D423" t="s">
        <v>2875</v>
      </c>
      <c r="E423" t="s">
        <v>992</v>
      </c>
      <c r="F423" t="s">
        <v>1797</v>
      </c>
      <c r="G423" t="s">
        <v>3078</v>
      </c>
      <c r="H423" t="str">
        <f t="shared" si="19"/>
        <v>USALocation</v>
      </c>
      <c r="I423" t="s">
        <v>461</v>
      </c>
      <c r="J423" t="str">
        <f t="shared" si="20"/>
        <v>OhioLocation</v>
      </c>
      <c r="K423">
        <v>30.588999999999999</v>
      </c>
      <c r="L423">
        <v>-96.364999999999995</v>
      </c>
      <c r="M423" s="3">
        <v>5230</v>
      </c>
      <c r="N423" t="s">
        <v>12</v>
      </c>
    </row>
    <row r="424" spans="1:14" x14ac:dyDescent="0.35">
      <c r="A424" t="s">
        <v>57</v>
      </c>
      <c r="B424" s="9">
        <v>38.833880000000001</v>
      </c>
      <c r="C424" s="9">
        <v>-104.82136</v>
      </c>
      <c r="D424" t="s">
        <v>2651</v>
      </c>
      <c r="E424" t="s">
        <v>742</v>
      </c>
      <c r="F424" t="s">
        <v>1573</v>
      </c>
      <c r="G424" t="s">
        <v>3078</v>
      </c>
      <c r="H424" t="str">
        <f t="shared" si="19"/>
        <v>USALocation</v>
      </c>
      <c r="I424" t="s">
        <v>401</v>
      </c>
      <c r="J424" t="str">
        <f t="shared" si="20"/>
        <v>ColoradoLocation</v>
      </c>
      <c r="K424">
        <v>38.677999999999997</v>
      </c>
      <c r="L424">
        <v>-104.75700000000001</v>
      </c>
      <c r="M424" s="3">
        <v>18209</v>
      </c>
      <c r="N424" t="s">
        <v>12</v>
      </c>
    </row>
    <row r="425" spans="1:14" x14ac:dyDescent="0.35">
      <c r="A425" t="s">
        <v>57</v>
      </c>
      <c r="B425" s="9">
        <v>38.833880000000001</v>
      </c>
      <c r="C425" s="9">
        <v>-104.82136</v>
      </c>
      <c r="D425" t="s">
        <v>2648</v>
      </c>
      <c r="E425" t="s">
        <v>739</v>
      </c>
      <c r="F425" t="s">
        <v>1570</v>
      </c>
      <c r="G425" t="s">
        <v>3078</v>
      </c>
      <c r="H425" t="str">
        <f t="shared" si="19"/>
        <v>USALocation</v>
      </c>
      <c r="I425" t="s">
        <v>401</v>
      </c>
      <c r="J425" t="str">
        <f t="shared" si="20"/>
        <v>ColoradoLocation</v>
      </c>
      <c r="K425">
        <v>38.75</v>
      </c>
      <c r="L425">
        <v>-104.85</v>
      </c>
      <c r="M425" s="3">
        <v>9651</v>
      </c>
      <c r="N425" t="s">
        <v>12</v>
      </c>
    </row>
    <row r="426" spans="1:14" x14ac:dyDescent="0.35">
      <c r="A426" t="s">
        <v>57</v>
      </c>
      <c r="B426" s="9">
        <v>38.833880000000001</v>
      </c>
      <c r="C426" s="9">
        <v>-104.82136</v>
      </c>
      <c r="D426" t="s">
        <v>2649</v>
      </c>
      <c r="E426" t="s">
        <v>740</v>
      </c>
      <c r="F426" t="s">
        <v>1571</v>
      </c>
      <c r="G426" t="s">
        <v>3078</v>
      </c>
      <c r="H426" t="str">
        <f t="shared" si="19"/>
        <v>USALocation</v>
      </c>
      <c r="I426" t="s">
        <v>401</v>
      </c>
      <c r="J426" t="str">
        <f t="shared" si="20"/>
        <v>ColoradoLocation</v>
      </c>
      <c r="K426">
        <v>38.81</v>
      </c>
      <c r="L426">
        <v>-104.688</v>
      </c>
      <c r="M426" s="3">
        <v>11854</v>
      </c>
      <c r="N426" t="s">
        <v>21</v>
      </c>
    </row>
    <row r="427" spans="1:14" x14ac:dyDescent="0.35">
      <c r="A427" t="s">
        <v>57</v>
      </c>
      <c r="B427" s="9">
        <v>38.833880000000001</v>
      </c>
      <c r="C427" s="9">
        <v>-104.82136</v>
      </c>
      <c r="D427" t="s">
        <v>2652</v>
      </c>
      <c r="E427" t="s">
        <v>743</v>
      </c>
      <c r="F427" t="s">
        <v>1574</v>
      </c>
      <c r="G427" t="s">
        <v>3078</v>
      </c>
      <c r="H427" t="str">
        <f t="shared" si="19"/>
        <v>USALocation</v>
      </c>
      <c r="I427" t="s">
        <v>401</v>
      </c>
      <c r="J427" t="str">
        <f t="shared" si="20"/>
        <v>ColoradoLocation</v>
      </c>
      <c r="K427">
        <v>38.945999999999998</v>
      </c>
      <c r="L427">
        <v>-104.57</v>
      </c>
      <c r="M427" s="3">
        <v>25074</v>
      </c>
      <c r="N427" t="s">
        <v>12</v>
      </c>
    </row>
    <row r="428" spans="1:14" x14ac:dyDescent="0.35">
      <c r="A428" t="s">
        <v>57</v>
      </c>
      <c r="B428" s="9">
        <v>38.833880000000001</v>
      </c>
      <c r="C428" s="9">
        <v>-104.82136</v>
      </c>
      <c r="D428" t="s">
        <v>2653</v>
      </c>
      <c r="E428" t="s">
        <v>744</v>
      </c>
      <c r="F428" t="s">
        <v>1575</v>
      </c>
      <c r="G428" t="s">
        <v>3078</v>
      </c>
      <c r="H428" t="str">
        <f t="shared" si="19"/>
        <v>USALocation</v>
      </c>
      <c r="I428" t="s">
        <v>401</v>
      </c>
      <c r="J428" t="str">
        <f t="shared" si="20"/>
        <v>ColoradoLocation</v>
      </c>
      <c r="K428">
        <v>38.799999999999997</v>
      </c>
      <c r="L428">
        <v>-104.517</v>
      </c>
      <c r="M428" s="3">
        <v>26636</v>
      </c>
      <c r="N428" t="s">
        <v>12</v>
      </c>
    </row>
    <row r="429" spans="1:14" x14ac:dyDescent="0.35">
      <c r="A429" t="s">
        <v>57</v>
      </c>
      <c r="B429" s="9">
        <v>38.833880000000001</v>
      </c>
      <c r="C429" s="9">
        <v>-104.82136</v>
      </c>
      <c r="D429" t="s">
        <v>2650</v>
      </c>
      <c r="E429" t="s">
        <v>741</v>
      </c>
      <c r="F429" t="s">
        <v>1572</v>
      </c>
      <c r="G429" t="s">
        <v>3078</v>
      </c>
      <c r="H429" t="str">
        <f t="shared" si="19"/>
        <v>USALocation</v>
      </c>
      <c r="I429" t="s">
        <v>401</v>
      </c>
      <c r="J429" t="str">
        <f t="shared" si="20"/>
        <v>ColoradoLocation</v>
      </c>
      <c r="K429">
        <v>38.966999999999999</v>
      </c>
      <c r="L429">
        <v>-104.81699999999999</v>
      </c>
      <c r="M429" s="3">
        <v>14807</v>
      </c>
      <c r="N429" t="s">
        <v>12</v>
      </c>
    </row>
    <row r="430" spans="1:14" x14ac:dyDescent="0.35">
      <c r="A430" t="s">
        <v>159</v>
      </c>
      <c r="B430" s="9">
        <v>34.000709999999998</v>
      </c>
      <c r="C430" s="9">
        <v>-81.034809999999993</v>
      </c>
      <c r="D430" t="s">
        <v>2915</v>
      </c>
      <c r="E430" t="s">
        <v>1038</v>
      </c>
      <c r="F430" t="s">
        <v>1838</v>
      </c>
      <c r="G430" t="s">
        <v>3078</v>
      </c>
      <c r="H430" t="str">
        <f t="shared" si="19"/>
        <v>USALocation</v>
      </c>
      <c r="I430" t="s">
        <v>471</v>
      </c>
      <c r="J430" t="str">
        <f t="shared" si="20"/>
        <v>SouthCarolinaLocation</v>
      </c>
      <c r="K430">
        <v>33.942</v>
      </c>
      <c r="L430">
        <v>-81.117999999999995</v>
      </c>
      <c r="M430" s="3">
        <v>10073</v>
      </c>
      <c r="N430" t="s">
        <v>12</v>
      </c>
    </row>
    <row r="431" spans="1:14" x14ac:dyDescent="0.35">
      <c r="A431" t="s">
        <v>159</v>
      </c>
      <c r="B431" s="9">
        <v>34.000709999999998</v>
      </c>
      <c r="C431" s="9">
        <v>-81.034809999999993</v>
      </c>
      <c r="D431" t="s">
        <v>2914</v>
      </c>
      <c r="E431" t="s">
        <v>1037</v>
      </c>
      <c r="F431" t="s">
        <v>1837</v>
      </c>
      <c r="G431" t="s">
        <v>3078</v>
      </c>
      <c r="H431" t="str">
        <f t="shared" si="19"/>
        <v>USALocation</v>
      </c>
      <c r="I431" t="s">
        <v>471</v>
      </c>
      <c r="J431" t="str">
        <f t="shared" si="20"/>
        <v>SouthCarolinaLocation</v>
      </c>
      <c r="K431">
        <v>33.970999999999997</v>
      </c>
      <c r="L431">
        <v>-80.995999999999995</v>
      </c>
      <c r="M431" s="3">
        <v>4870</v>
      </c>
      <c r="N431" t="s">
        <v>12</v>
      </c>
    </row>
    <row r="432" spans="1:14" x14ac:dyDescent="0.35">
      <c r="A432" t="s">
        <v>159</v>
      </c>
      <c r="B432" s="9">
        <v>38.951709999999999</v>
      </c>
      <c r="C432" s="9">
        <v>-92.334069999999997</v>
      </c>
      <c r="D432" t="s">
        <v>2917</v>
      </c>
      <c r="E432" t="s">
        <v>1040</v>
      </c>
      <c r="F432" t="s">
        <v>1840</v>
      </c>
      <c r="G432" t="s">
        <v>3078</v>
      </c>
      <c r="H432" t="str">
        <f t="shared" si="19"/>
        <v>USALocation</v>
      </c>
      <c r="I432" t="s">
        <v>471</v>
      </c>
      <c r="J432" t="str">
        <f t="shared" si="20"/>
        <v>SouthCarolinaLocation</v>
      </c>
      <c r="K432">
        <v>38.817</v>
      </c>
      <c r="L432">
        <v>-92.218000000000004</v>
      </c>
      <c r="M432" s="3">
        <v>18036</v>
      </c>
      <c r="N432" t="s">
        <v>13</v>
      </c>
    </row>
    <row r="433" spans="1:14" x14ac:dyDescent="0.35">
      <c r="A433" t="s">
        <v>159</v>
      </c>
      <c r="B433" s="9">
        <v>34.000709999999998</v>
      </c>
      <c r="C433" s="9">
        <v>-81.034809999999993</v>
      </c>
      <c r="D433" t="s">
        <v>2916</v>
      </c>
      <c r="E433" t="s">
        <v>1039</v>
      </c>
      <c r="F433" t="s">
        <v>1839</v>
      </c>
      <c r="G433" t="s">
        <v>3078</v>
      </c>
      <c r="H433" t="str">
        <f t="shared" si="19"/>
        <v>USALocation</v>
      </c>
      <c r="I433" t="s">
        <v>471</v>
      </c>
      <c r="J433" t="str">
        <f t="shared" si="20"/>
        <v>SouthCarolinaLocation</v>
      </c>
      <c r="K433">
        <v>33.966999999999999</v>
      </c>
      <c r="L433">
        <v>-80.8</v>
      </c>
      <c r="M433" s="3">
        <v>21972</v>
      </c>
      <c r="N433" t="s">
        <v>12</v>
      </c>
    </row>
    <row r="434" spans="1:14" x14ac:dyDescent="0.35">
      <c r="A434" t="s">
        <v>30</v>
      </c>
      <c r="B434" s="9">
        <v>39.961179999999999</v>
      </c>
      <c r="C434" s="9">
        <v>-82.99879</v>
      </c>
      <c r="D434" t="s">
        <v>2877</v>
      </c>
      <c r="E434" t="s">
        <v>994</v>
      </c>
      <c r="F434" t="s">
        <v>1799</v>
      </c>
      <c r="G434" t="s">
        <v>3078</v>
      </c>
      <c r="H434" t="str">
        <f t="shared" si="19"/>
        <v>USALocation</v>
      </c>
      <c r="I434" t="s">
        <v>461</v>
      </c>
      <c r="J434" t="str">
        <f t="shared" si="20"/>
        <v>OhioLocation</v>
      </c>
      <c r="K434">
        <v>39.9</v>
      </c>
      <c r="L434">
        <v>-83.132999999999996</v>
      </c>
      <c r="M434" s="3">
        <v>13313</v>
      </c>
      <c r="N434" t="s">
        <v>12</v>
      </c>
    </row>
    <row r="435" spans="1:14" x14ac:dyDescent="0.35">
      <c r="A435" t="s">
        <v>30</v>
      </c>
      <c r="B435" s="9">
        <v>32.460979999999999</v>
      </c>
      <c r="C435" s="9">
        <v>-84.987710000000007</v>
      </c>
      <c r="D435" t="s">
        <v>2880</v>
      </c>
      <c r="E435" t="s">
        <v>997</v>
      </c>
      <c r="F435" t="s">
        <v>1802</v>
      </c>
      <c r="G435" t="s">
        <v>3078</v>
      </c>
      <c r="H435" t="str">
        <f t="shared" si="19"/>
        <v>USALocation</v>
      </c>
      <c r="I435" t="s">
        <v>461</v>
      </c>
      <c r="J435" t="str">
        <f t="shared" si="20"/>
        <v>OhioLocation</v>
      </c>
      <c r="K435">
        <v>32.515999999999998</v>
      </c>
      <c r="L435">
        <v>-84.941999999999993</v>
      </c>
      <c r="M435" s="3">
        <v>7470</v>
      </c>
      <c r="N435" t="s">
        <v>12</v>
      </c>
    </row>
    <row r="436" spans="1:14" x14ac:dyDescent="0.35">
      <c r="A436" t="s">
        <v>30</v>
      </c>
      <c r="B436" s="9">
        <v>32.460979999999999</v>
      </c>
      <c r="C436" s="9">
        <v>-84.987710000000007</v>
      </c>
      <c r="D436" t="s">
        <v>2881</v>
      </c>
      <c r="E436" t="s">
        <v>998</v>
      </c>
      <c r="F436" t="s">
        <v>1803</v>
      </c>
      <c r="G436" t="s">
        <v>3078</v>
      </c>
      <c r="H436" t="str">
        <f t="shared" si="19"/>
        <v>USALocation</v>
      </c>
      <c r="I436" t="s">
        <v>461</v>
      </c>
      <c r="J436" t="str">
        <f t="shared" si="20"/>
        <v>OhioLocation</v>
      </c>
      <c r="K436">
        <v>32.35</v>
      </c>
      <c r="L436">
        <v>-85</v>
      </c>
      <c r="M436" s="3">
        <v>12394</v>
      </c>
      <c r="N436" t="s">
        <v>12</v>
      </c>
    </row>
    <row r="437" spans="1:14" x14ac:dyDescent="0.35">
      <c r="A437" t="s">
        <v>30</v>
      </c>
      <c r="B437" s="9">
        <v>39.961179999999999</v>
      </c>
      <c r="C437" s="9">
        <v>-82.99879</v>
      </c>
      <c r="D437" t="s">
        <v>2878</v>
      </c>
      <c r="E437" t="s">
        <v>995</v>
      </c>
      <c r="F437" t="s">
        <v>1800</v>
      </c>
      <c r="G437" t="s">
        <v>3078</v>
      </c>
      <c r="H437" t="str">
        <f t="shared" si="19"/>
        <v>USALocation</v>
      </c>
      <c r="I437" t="s">
        <v>461</v>
      </c>
      <c r="J437" t="str">
        <f t="shared" si="20"/>
        <v>OhioLocation</v>
      </c>
      <c r="K437">
        <v>40.078000000000003</v>
      </c>
      <c r="L437">
        <v>-83.078000000000003</v>
      </c>
      <c r="M437" s="3">
        <v>14636</v>
      </c>
      <c r="N437" t="s">
        <v>12</v>
      </c>
    </row>
    <row r="438" spans="1:14" x14ac:dyDescent="0.35">
      <c r="A438" t="s">
        <v>30</v>
      </c>
      <c r="B438" s="9">
        <v>39.961179999999999</v>
      </c>
      <c r="C438" s="9">
        <v>-82.99879</v>
      </c>
      <c r="D438" t="s">
        <v>2876</v>
      </c>
      <c r="E438" t="s">
        <v>993</v>
      </c>
      <c r="F438" t="s">
        <v>1798</v>
      </c>
      <c r="G438" t="s">
        <v>3078</v>
      </c>
      <c r="H438" t="str">
        <f t="shared" si="19"/>
        <v>USALocation</v>
      </c>
      <c r="I438" t="s">
        <v>461</v>
      </c>
      <c r="J438" t="str">
        <f t="shared" si="20"/>
        <v>OhioLocation</v>
      </c>
      <c r="K438">
        <v>39.991</v>
      </c>
      <c r="L438">
        <v>-82.876999999999995</v>
      </c>
      <c r="M438" s="3">
        <v>10894</v>
      </c>
      <c r="N438" t="s">
        <v>17</v>
      </c>
    </row>
    <row r="439" spans="1:14" x14ac:dyDescent="0.35">
      <c r="A439" t="s">
        <v>30</v>
      </c>
      <c r="B439" s="9">
        <v>39.961179999999999</v>
      </c>
      <c r="C439" s="9">
        <v>-82.99879</v>
      </c>
      <c r="D439" t="s">
        <v>2879</v>
      </c>
      <c r="E439" t="s">
        <v>996</v>
      </c>
      <c r="F439" t="s">
        <v>1801</v>
      </c>
      <c r="G439" t="s">
        <v>3078</v>
      </c>
      <c r="H439" t="str">
        <f t="shared" si="19"/>
        <v>USALocation</v>
      </c>
      <c r="I439" t="s">
        <v>461</v>
      </c>
      <c r="J439" t="str">
        <f t="shared" si="20"/>
        <v>OhioLocation</v>
      </c>
      <c r="K439">
        <v>39.817</v>
      </c>
      <c r="L439">
        <v>-82.933000000000007</v>
      </c>
      <c r="M439" s="3">
        <v>16986</v>
      </c>
      <c r="N439" t="s">
        <v>12</v>
      </c>
    </row>
    <row r="440" spans="1:14" x14ac:dyDescent="0.35">
      <c r="A440" t="s">
        <v>73</v>
      </c>
      <c r="B440" s="9">
        <v>27.80058</v>
      </c>
      <c r="C440" s="9">
        <v>-97.396379999999994</v>
      </c>
      <c r="D440" t="s">
        <v>2941</v>
      </c>
      <c r="E440" t="s">
        <v>2251</v>
      </c>
      <c r="F440" t="s">
        <v>1864</v>
      </c>
      <c r="G440" t="s">
        <v>3078</v>
      </c>
      <c r="H440" t="str">
        <f t="shared" si="19"/>
        <v>USALocation</v>
      </c>
      <c r="I440" t="s">
        <v>478</v>
      </c>
      <c r="J440" t="str">
        <f t="shared" si="20"/>
        <v>TexasLocation</v>
      </c>
      <c r="K440">
        <v>27.774000000000001</v>
      </c>
      <c r="L440">
        <v>-97.512</v>
      </c>
      <c r="M440" s="3">
        <v>11751</v>
      </c>
      <c r="N440" t="s">
        <v>12</v>
      </c>
    </row>
    <row r="441" spans="1:14" x14ac:dyDescent="0.35">
      <c r="A441" t="s">
        <v>73</v>
      </c>
      <c r="B441" s="9">
        <v>27.80058</v>
      </c>
      <c r="C441" s="9">
        <v>-97.396379999999994</v>
      </c>
      <c r="D441" t="s">
        <v>2942</v>
      </c>
      <c r="E441" t="s">
        <v>1066</v>
      </c>
      <c r="F441" t="s">
        <v>1865</v>
      </c>
      <c r="G441" t="s">
        <v>3078</v>
      </c>
      <c r="H441" t="str">
        <f t="shared" si="19"/>
        <v>USALocation</v>
      </c>
      <c r="I441" t="s">
        <v>478</v>
      </c>
      <c r="J441" t="str">
        <f t="shared" si="20"/>
        <v>TexasLocation</v>
      </c>
      <c r="K441">
        <v>27.683</v>
      </c>
      <c r="L441">
        <v>-97.283000000000001</v>
      </c>
      <c r="M441" s="3">
        <v>17188</v>
      </c>
      <c r="N441" t="s">
        <v>12</v>
      </c>
    </row>
    <row r="442" spans="1:14" x14ac:dyDescent="0.35">
      <c r="A442" t="s">
        <v>73</v>
      </c>
      <c r="B442" s="9">
        <v>27.80058</v>
      </c>
      <c r="C442" s="9">
        <v>-97.396379999999994</v>
      </c>
      <c r="D442" t="s">
        <v>2943</v>
      </c>
      <c r="E442" t="s">
        <v>1067</v>
      </c>
      <c r="F442" t="s">
        <v>1866</v>
      </c>
      <c r="G442" t="s">
        <v>3078</v>
      </c>
      <c r="H442" t="str">
        <f t="shared" si="19"/>
        <v>USALocation</v>
      </c>
      <c r="I442" t="s">
        <v>478</v>
      </c>
      <c r="J442" t="str">
        <f t="shared" si="20"/>
        <v>TexasLocation</v>
      </c>
      <c r="K442">
        <v>27.917000000000002</v>
      </c>
      <c r="L442">
        <v>-97.2</v>
      </c>
      <c r="M442" s="3">
        <v>23244</v>
      </c>
      <c r="N442" t="s">
        <v>12</v>
      </c>
    </row>
    <row r="443" spans="1:14" x14ac:dyDescent="0.35">
      <c r="A443" t="s">
        <v>73</v>
      </c>
      <c r="B443" s="9">
        <v>27.80058</v>
      </c>
      <c r="C443" s="9">
        <v>-97.396379999999994</v>
      </c>
      <c r="D443" t="s">
        <v>2944</v>
      </c>
      <c r="E443" t="s">
        <v>1068</v>
      </c>
      <c r="F443" t="s">
        <v>1867</v>
      </c>
      <c r="G443" t="s">
        <v>3078</v>
      </c>
      <c r="H443" t="str">
        <f t="shared" si="19"/>
        <v>USALocation</v>
      </c>
      <c r="I443" t="s">
        <v>478</v>
      </c>
      <c r="J443" t="str">
        <f t="shared" si="20"/>
        <v>TexasLocation</v>
      </c>
      <c r="K443">
        <v>27.779</v>
      </c>
      <c r="L443">
        <v>-97.691000000000003</v>
      </c>
      <c r="M443" s="3">
        <v>29080</v>
      </c>
      <c r="N443" t="s">
        <v>12</v>
      </c>
    </row>
    <row r="444" spans="1:14" x14ac:dyDescent="0.35">
      <c r="A444" t="s">
        <v>25</v>
      </c>
      <c r="B444" s="9">
        <v>32.783059999999999</v>
      </c>
      <c r="C444" s="9">
        <v>-96.806669999999997</v>
      </c>
      <c r="D444" t="s">
        <v>2947</v>
      </c>
      <c r="E444" t="s">
        <v>1071</v>
      </c>
      <c r="F444" t="s">
        <v>1870</v>
      </c>
      <c r="G444" t="s">
        <v>3078</v>
      </c>
      <c r="H444" t="str">
        <f t="shared" si="19"/>
        <v>USALocation</v>
      </c>
      <c r="I444" t="s">
        <v>478</v>
      </c>
      <c r="J444" t="str">
        <f t="shared" si="20"/>
        <v>TexasLocation</v>
      </c>
      <c r="K444">
        <v>32.969000000000001</v>
      </c>
      <c r="L444">
        <v>-96.835999999999999</v>
      </c>
      <c r="M444" s="3">
        <v>20856</v>
      </c>
      <c r="N444" t="s">
        <v>12</v>
      </c>
    </row>
    <row r="445" spans="1:14" x14ac:dyDescent="0.35">
      <c r="A445" t="s">
        <v>25</v>
      </c>
      <c r="B445" s="9">
        <v>32.783059999999999</v>
      </c>
      <c r="C445" s="9">
        <v>-96.806669999999997</v>
      </c>
      <c r="D445" t="s">
        <v>2946</v>
      </c>
      <c r="E445" t="s">
        <v>1070</v>
      </c>
      <c r="F445" t="s">
        <v>1869</v>
      </c>
      <c r="G445" t="s">
        <v>3078</v>
      </c>
      <c r="H445" t="str">
        <f t="shared" si="19"/>
        <v>USALocation</v>
      </c>
      <c r="I445" t="s">
        <v>478</v>
      </c>
      <c r="J445" t="str">
        <f t="shared" si="20"/>
        <v>TexasLocation</v>
      </c>
      <c r="K445">
        <v>32.680999999999997</v>
      </c>
      <c r="L445">
        <v>-96.867999999999995</v>
      </c>
      <c r="M445" s="3">
        <v>12716</v>
      </c>
      <c r="N445" t="s">
        <v>12</v>
      </c>
    </row>
    <row r="446" spans="1:14" x14ac:dyDescent="0.35">
      <c r="A446" t="s">
        <v>25</v>
      </c>
      <c r="B446" s="9">
        <v>32.783059999999999</v>
      </c>
      <c r="C446" s="9">
        <v>-96.806669999999997</v>
      </c>
      <c r="D446" t="s">
        <v>2945</v>
      </c>
      <c r="E446" t="s">
        <v>1069</v>
      </c>
      <c r="F446" t="s">
        <v>1868</v>
      </c>
      <c r="G446" t="s">
        <v>3078</v>
      </c>
      <c r="H446" t="str">
        <f t="shared" si="19"/>
        <v>USALocation</v>
      </c>
      <c r="I446" t="s">
        <v>478</v>
      </c>
      <c r="J446" t="str">
        <f t="shared" si="20"/>
        <v>TexasLocation</v>
      </c>
      <c r="K446">
        <v>32.851999999999997</v>
      </c>
      <c r="L446">
        <v>-96.855999999999995</v>
      </c>
      <c r="M446" s="3">
        <v>8945</v>
      </c>
      <c r="N446" t="s">
        <v>12</v>
      </c>
    </row>
    <row r="447" spans="1:14" x14ac:dyDescent="0.35">
      <c r="A447" t="s">
        <v>25</v>
      </c>
      <c r="B447" s="9">
        <v>32.783059999999999</v>
      </c>
      <c r="C447" s="9">
        <v>-96.806669999999997</v>
      </c>
      <c r="D447" t="s">
        <v>2948</v>
      </c>
      <c r="E447" t="s">
        <v>1072</v>
      </c>
      <c r="F447" t="s">
        <v>1871</v>
      </c>
      <c r="G447" t="s">
        <v>3078</v>
      </c>
      <c r="H447" t="str">
        <f t="shared" si="19"/>
        <v>USALocation</v>
      </c>
      <c r="I447" t="s">
        <v>478</v>
      </c>
      <c r="J447" t="str">
        <f t="shared" si="20"/>
        <v>TexasLocation</v>
      </c>
      <c r="K447">
        <v>32.898000000000003</v>
      </c>
      <c r="L447">
        <v>-97.019000000000005</v>
      </c>
      <c r="M447" s="3">
        <v>23597</v>
      </c>
      <c r="N447" t="s">
        <v>17</v>
      </c>
    </row>
    <row r="448" spans="1:14" x14ac:dyDescent="0.35">
      <c r="A448" t="s">
        <v>25</v>
      </c>
      <c r="B448" s="9">
        <v>32.783059999999999</v>
      </c>
      <c r="C448" s="9">
        <v>-96.806669999999997</v>
      </c>
      <c r="D448" t="s">
        <v>2950</v>
      </c>
      <c r="E448" t="s">
        <v>1074</v>
      </c>
      <c r="F448" t="s">
        <v>1873</v>
      </c>
      <c r="G448" t="s">
        <v>3078</v>
      </c>
      <c r="H448" t="str">
        <f t="shared" si="19"/>
        <v>USALocation</v>
      </c>
      <c r="I448" t="s">
        <v>478</v>
      </c>
      <c r="J448" t="str">
        <f t="shared" si="20"/>
        <v>TexasLocation</v>
      </c>
      <c r="K448">
        <v>32.698999999999998</v>
      </c>
      <c r="L448">
        <v>-97.046999999999997</v>
      </c>
      <c r="M448" s="3">
        <v>24343</v>
      </c>
      <c r="N448" t="s">
        <v>12</v>
      </c>
    </row>
    <row r="449" spans="1:14" x14ac:dyDescent="0.35">
      <c r="A449" t="s">
        <v>25</v>
      </c>
      <c r="B449" s="9">
        <v>32.783059999999999</v>
      </c>
      <c r="C449" s="9">
        <v>-96.806669999999997</v>
      </c>
      <c r="D449" t="s">
        <v>2949</v>
      </c>
      <c r="E449" t="s">
        <v>1073</v>
      </c>
      <c r="F449" t="s">
        <v>1872</v>
      </c>
      <c r="G449" t="s">
        <v>3078</v>
      </c>
      <c r="H449" t="str">
        <f t="shared" si="19"/>
        <v>USALocation</v>
      </c>
      <c r="I449" t="s">
        <v>478</v>
      </c>
      <c r="J449" t="str">
        <f t="shared" si="20"/>
        <v>TexasLocation</v>
      </c>
      <c r="K449">
        <v>32.579000000000001</v>
      </c>
      <c r="L449">
        <v>-96.718999999999994</v>
      </c>
      <c r="M449" s="3">
        <v>24128</v>
      </c>
      <c r="N449" t="s">
        <v>12</v>
      </c>
    </row>
    <row r="450" spans="1:14" x14ac:dyDescent="0.35">
      <c r="A450" t="s">
        <v>207</v>
      </c>
      <c r="B450" s="9">
        <v>41.52364</v>
      </c>
      <c r="C450" s="9">
        <v>-90.577640000000002</v>
      </c>
      <c r="D450" t="s">
        <v>2744</v>
      </c>
      <c r="E450" t="s">
        <v>842</v>
      </c>
      <c r="F450" t="s">
        <v>1666</v>
      </c>
      <c r="G450" t="s">
        <v>3078</v>
      </c>
      <c r="H450" t="str">
        <f t="shared" ref="H450:H513" si="21">G450&amp;"Location"</f>
        <v>USALocation</v>
      </c>
      <c r="I450" t="s">
        <v>419</v>
      </c>
      <c r="J450" t="str">
        <f t="shared" ref="J450:J513" si="22">VLOOKUP(I450,V:W,2,FALSE)</f>
        <v>IowaLocation</v>
      </c>
      <c r="K450">
        <v>41.613999999999997</v>
      </c>
      <c r="L450">
        <v>-90.590999999999994</v>
      </c>
      <c r="M450" s="3">
        <v>10108</v>
      </c>
      <c r="N450" t="s">
        <v>12</v>
      </c>
    </row>
    <row r="451" spans="1:14" x14ac:dyDescent="0.35">
      <c r="A451" t="s">
        <v>207</v>
      </c>
      <c r="B451" s="9">
        <v>41.52364</v>
      </c>
      <c r="C451" s="9">
        <v>-90.577640000000002</v>
      </c>
      <c r="D451" t="s">
        <v>2743</v>
      </c>
      <c r="E451" t="s">
        <v>841</v>
      </c>
      <c r="F451" t="s">
        <v>1665</v>
      </c>
      <c r="G451" t="s">
        <v>3078</v>
      </c>
      <c r="H451" t="str">
        <f t="shared" si="21"/>
        <v>USALocation</v>
      </c>
      <c r="I451" t="s">
        <v>419</v>
      </c>
      <c r="J451" t="str">
        <f t="shared" si="22"/>
        <v>IowaLocation</v>
      </c>
      <c r="K451">
        <v>41.465000000000003</v>
      </c>
      <c r="L451">
        <v>-90.522999999999996</v>
      </c>
      <c r="M451" s="3">
        <v>7951</v>
      </c>
      <c r="N451" t="s">
        <v>12</v>
      </c>
    </row>
    <row r="452" spans="1:14" x14ac:dyDescent="0.35">
      <c r="A452" t="s">
        <v>156</v>
      </c>
      <c r="B452" s="9">
        <v>39.758949999999999</v>
      </c>
      <c r="C452" s="9">
        <v>-84.191609999999997</v>
      </c>
      <c r="D452" t="s">
        <v>2884</v>
      </c>
      <c r="E452" t="s">
        <v>1001</v>
      </c>
      <c r="F452" t="s">
        <v>1806</v>
      </c>
      <c r="G452" t="s">
        <v>3078</v>
      </c>
      <c r="H452" t="str">
        <f t="shared" si="21"/>
        <v>USALocation</v>
      </c>
      <c r="I452" t="s">
        <v>461</v>
      </c>
      <c r="J452" t="str">
        <f t="shared" si="22"/>
        <v>OhioLocation</v>
      </c>
      <c r="K452">
        <v>39.594000000000001</v>
      </c>
      <c r="L452">
        <v>-84.225999999999999</v>
      </c>
      <c r="M452" s="3">
        <v>18576</v>
      </c>
      <c r="N452" t="s">
        <v>12</v>
      </c>
    </row>
    <row r="453" spans="1:14" x14ac:dyDescent="0.35">
      <c r="A453" t="s">
        <v>156</v>
      </c>
      <c r="B453" s="9">
        <v>39.758949999999999</v>
      </c>
      <c r="C453" s="9">
        <v>-84.191609999999997</v>
      </c>
      <c r="D453" t="s">
        <v>2883</v>
      </c>
      <c r="E453" t="s">
        <v>1000</v>
      </c>
      <c r="F453" t="s">
        <v>1805</v>
      </c>
      <c r="G453" t="s">
        <v>3078</v>
      </c>
      <c r="H453" t="str">
        <f t="shared" si="21"/>
        <v>USALocation</v>
      </c>
      <c r="I453" t="s">
        <v>461</v>
      </c>
      <c r="J453" t="str">
        <f t="shared" si="22"/>
        <v>OhioLocation</v>
      </c>
      <c r="K453">
        <v>39.905999999999999</v>
      </c>
      <c r="L453">
        <v>-84.218999999999994</v>
      </c>
      <c r="M453" s="3">
        <v>16517</v>
      </c>
      <c r="N453" t="s">
        <v>17</v>
      </c>
    </row>
    <row r="454" spans="1:14" x14ac:dyDescent="0.35">
      <c r="A454" t="s">
        <v>156</v>
      </c>
      <c r="B454" s="9">
        <v>39.758949999999999</v>
      </c>
      <c r="C454" s="9">
        <v>-84.191609999999997</v>
      </c>
      <c r="D454" t="s">
        <v>2882</v>
      </c>
      <c r="E454" t="s">
        <v>999</v>
      </c>
      <c r="F454" t="s">
        <v>1804</v>
      </c>
      <c r="G454" t="s">
        <v>3078</v>
      </c>
      <c r="H454" t="str">
        <f t="shared" si="21"/>
        <v>USALocation</v>
      </c>
      <c r="I454" t="s">
        <v>461</v>
      </c>
      <c r="J454" t="str">
        <f t="shared" si="22"/>
        <v>OhioLocation</v>
      </c>
      <c r="K454">
        <v>39.832999999999998</v>
      </c>
      <c r="L454">
        <v>-84.05</v>
      </c>
      <c r="M454" s="3">
        <v>14634</v>
      </c>
      <c r="N454" t="s">
        <v>12</v>
      </c>
    </row>
    <row r="455" spans="1:14" x14ac:dyDescent="0.35">
      <c r="A455" t="s">
        <v>164</v>
      </c>
      <c r="B455" s="9">
        <v>33.214840000000002</v>
      </c>
      <c r="C455" s="9">
        <v>-97.133070000000004</v>
      </c>
      <c r="D455" t="s">
        <v>2885</v>
      </c>
      <c r="E455" t="s">
        <v>1002</v>
      </c>
      <c r="F455" t="s">
        <v>1807</v>
      </c>
      <c r="G455" t="s">
        <v>3078</v>
      </c>
      <c r="H455" t="str">
        <f t="shared" si="21"/>
        <v>USALocation</v>
      </c>
      <c r="I455" t="s">
        <v>461</v>
      </c>
      <c r="J455" t="str">
        <f t="shared" si="22"/>
        <v>OhioLocation</v>
      </c>
      <c r="K455">
        <v>33.206000000000003</v>
      </c>
      <c r="L455">
        <v>-97.198999999999998</v>
      </c>
      <c r="M455" s="3">
        <v>6211</v>
      </c>
      <c r="N455" t="s">
        <v>12</v>
      </c>
    </row>
    <row r="456" spans="1:14" x14ac:dyDescent="0.35">
      <c r="A456" t="s">
        <v>35</v>
      </c>
      <c r="B456" s="9">
        <v>39.739150000000002</v>
      </c>
      <c r="C456" s="9">
        <v>-104.9847</v>
      </c>
      <c r="D456" t="s">
        <v>2655</v>
      </c>
      <c r="E456" t="s">
        <v>746</v>
      </c>
      <c r="F456" t="s">
        <v>1577</v>
      </c>
      <c r="G456" t="s">
        <v>3078</v>
      </c>
      <c r="H456" t="str">
        <f t="shared" si="21"/>
        <v>USALocation</v>
      </c>
      <c r="I456" t="s">
        <v>401</v>
      </c>
      <c r="J456" t="str">
        <f t="shared" si="22"/>
        <v>ColoradoLocation</v>
      </c>
      <c r="K456">
        <v>39.9</v>
      </c>
      <c r="L456">
        <v>-105.117</v>
      </c>
      <c r="M456" s="3">
        <v>21155</v>
      </c>
      <c r="N456" t="s">
        <v>12</v>
      </c>
    </row>
    <row r="457" spans="1:14" x14ac:dyDescent="0.35">
      <c r="A457" t="s">
        <v>35</v>
      </c>
      <c r="B457" s="9">
        <v>39.739150000000002</v>
      </c>
      <c r="C457" s="9">
        <v>-104.9847</v>
      </c>
      <c r="D457" t="s">
        <v>2654</v>
      </c>
      <c r="E457" t="s">
        <v>745</v>
      </c>
      <c r="F457" t="s">
        <v>1576</v>
      </c>
      <c r="G457" t="s">
        <v>3078</v>
      </c>
      <c r="H457" t="str">
        <f t="shared" si="21"/>
        <v>USALocation</v>
      </c>
      <c r="I457" t="s">
        <v>401</v>
      </c>
      <c r="J457" t="str">
        <f t="shared" si="22"/>
        <v>ColoradoLocation</v>
      </c>
      <c r="K457">
        <v>39.716999999999999</v>
      </c>
      <c r="L457">
        <v>-104.75</v>
      </c>
      <c r="M457" s="3">
        <v>20221</v>
      </c>
      <c r="N457" t="s">
        <v>12</v>
      </c>
    </row>
    <row r="458" spans="1:14" x14ac:dyDescent="0.35">
      <c r="A458" t="s">
        <v>35</v>
      </c>
      <c r="B458" s="9">
        <v>39.739150000000002</v>
      </c>
      <c r="C458" s="9">
        <v>-104.9847</v>
      </c>
      <c r="D458" t="s">
        <v>2656</v>
      </c>
      <c r="E458" t="s">
        <v>747</v>
      </c>
      <c r="F458" t="s">
        <v>1578</v>
      </c>
      <c r="G458" t="s">
        <v>3078</v>
      </c>
      <c r="H458" t="str">
        <f t="shared" si="21"/>
        <v>USALocation</v>
      </c>
      <c r="I458" t="s">
        <v>401</v>
      </c>
      <c r="J458" t="str">
        <f t="shared" si="22"/>
        <v>ColoradoLocation</v>
      </c>
      <c r="K458">
        <v>39.57</v>
      </c>
      <c r="L458">
        <v>-104.849</v>
      </c>
      <c r="M458" s="3">
        <v>22107</v>
      </c>
      <c r="N458" t="s">
        <v>12</v>
      </c>
    </row>
    <row r="459" spans="1:14" x14ac:dyDescent="0.35">
      <c r="A459" t="s">
        <v>35</v>
      </c>
      <c r="B459" s="9">
        <v>39.739150000000002</v>
      </c>
      <c r="C459" s="9">
        <v>-104.9847</v>
      </c>
      <c r="D459" t="s">
        <v>2657</v>
      </c>
      <c r="E459" t="s">
        <v>748</v>
      </c>
      <c r="F459" t="s">
        <v>1579</v>
      </c>
      <c r="G459" t="s">
        <v>3078</v>
      </c>
      <c r="H459" t="str">
        <f t="shared" si="21"/>
        <v>USALocation</v>
      </c>
      <c r="I459" t="s">
        <v>401</v>
      </c>
      <c r="J459" t="str">
        <f t="shared" si="22"/>
        <v>ColoradoLocation</v>
      </c>
      <c r="K459">
        <v>39.832999999999998</v>
      </c>
      <c r="L459">
        <v>-104.658</v>
      </c>
      <c r="M459" s="3">
        <v>29802</v>
      </c>
      <c r="N459" t="s">
        <v>21</v>
      </c>
    </row>
    <row r="460" spans="1:14" x14ac:dyDescent="0.35">
      <c r="A460" t="s">
        <v>108</v>
      </c>
      <c r="B460" s="9">
        <v>41.600540000000002</v>
      </c>
      <c r="C460" s="9">
        <v>-93.609110000000001</v>
      </c>
      <c r="D460" t="s">
        <v>2746</v>
      </c>
      <c r="E460" t="s">
        <v>844</v>
      </c>
      <c r="F460" t="s">
        <v>1668</v>
      </c>
      <c r="G460" t="s">
        <v>3078</v>
      </c>
      <c r="H460" t="str">
        <f t="shared" si="21"/>
        <v>USALocation</v>
      </c>
      <c r="I460" t="s">
        <v>419</v>
      </c>
      <c r="J460" t="str">
        <f t="shared" si="22"/>
        <v>IowaLocation</v>
      </c>
      <c r="K460">
        <v>41.691000000000003</v>
      </c>
      <c r="L460">
        <v>-93.566000000000003</v>
      </c>
      <c r="M460" s="3">
        <v>10677</v>
      </c>
      <c r="N460" t="s">
        <v>12</v>
      </c>
    </row>
    <row r="461" spans="1:14" x14ac:dyDescent="0.35">
      <c r="A461" t="s">
        <v>108</v>
      </c>
      <c r="B461" s="9">
        <v>41.600540000000002</v>
      </c>
      <c r="C461" s="9">
        <v>-93.609110000000001</v>
      </c>
      <c r="D461" t="s">
        <v>2745</v>
      </c>
      <c r="E461" t="s">
        <v>843</v>
      </c>
      <c r="F461" t="s">
        <v>1667</v>
      </c>
      <c r="G461" t="s">
        <v>3078</v>
      </c>
      <c r="H461" t="str">
        <f t="shared" si="21"/>
        <v>USALocation</v>
      </c>
      <c r="I461" t="s">
        <v>419</v>
      </c>
      <c r="J461" t="str">
        <f t="shared" si="22"/>
        <v>IowaLocation</v>
      </c>
      <c r="K461">
        <v>41.533999999999999</v>
      </c>
      <c r="L461">
        <v>-93.653000000000006</v>
      </c>
      <c r="M461" s="3">
        <v>8250</v>
      </c>
      <c r="N461" t="s">
        <v>17</v>
      </c>
    </row>
    <row r="462" spans="1:14" x14ac:dyDescent="0.35">
      <c r="A462" t="s">
        <v>37</v>
      </c>
      <c r="B462" s="9">
        <v>42.331429999999997</v>
      </c>
      <c r="C462" s="9">
        <v>-83.045749999999998</v>
      </c>
      <c r="D462" t="s">
        <v>2791</v>
      </c>
      <c r="E462" t="s">
        <v>895</v>
      </c>
      <c r="F462" t="s">
        <v>1713</v>
      </c>
      <c r="G462" t="s">
        <v>3078</v>
      </c>
      <c r="H462" t="str">
        <f t="shared" si="21"/>
        <v>USALocation</v>
      </c>
      <c r="I462" t="s">
        <v>434</v>
      </c>
      <c r="J462" t="str">
        <f t="shared" si="22"/>
        <v>MichiganLocation</v>
      </c>
      <c r="K462">
        <v>42.408999999999999</v>
      </c>
      <c r="L462">
        <v>-83.01</v>
      </c>
      <c r="M462" s="3">
        <v>9111</v>
      </c>
      <c r="N462" t="s">
        <v>12</v>
      </c>
    </row>
    <row r="463" spans="1:14" x14ac:dyDescent="0.35">
      <c r="A463" t="s">
        <v>37</v>
      </c>
      <c r="B463" s="9">
        <v>42.331429999999997</v>
      </c>
      <c r="C463" s="9">
        <v>-83.045749999999998</v>
      </c>
      <c r="D463" t="s">
        <v>2793</v>
      </c>
      <c r="E463" t="s">
        <v>897</v>
      </c>
      <c r="F463" t="s">
        <v>1715</v>
      </c>
      <c r="G463" t="s">
        <v>3078</v>
      </c>
      <c r="H463" t="str">
        <f t="shared" si="21"/>
        <v>USALocation</v>
      </c>
      <c r="I463" t="s">
        <v>434</v>
      </c>
      <c r="J463" t="str">
        <f t="shared" si="22"/>
        <v>MichiganLocation</v>
      </c>
      <c r="K463">
        <v>42.231000000000002</v>
      </c>
      <c r="L463">
        <v>-83.331000000000003</v>
      </c>
      <c r="M463" s="3">
        <v>25988</v>
      </c>
      <c r="N463" t="s">
        <v>17</v>
      </c>
    </row>
    <row r="464" spans="1:14" x14ac:dyDescent="0.35">
      <c r="A464" t="s">
        <v>37</v>
      </c>
      <c r="B464" s="9">
        <v>42.331429999999997</v>
      </c>
      <c r="C464" s="9">
        <v>-83.045749999999998</v>
      </c>
      <c r="D464" t="s">
        <v>2794</v>
      </c>
      <c r="E464" t="s">
        <v>898</v>
      </c>
      <c r="F464" t="s">
        <v>1716</v>
      </c>
      <c r="G464" t="s">
        <v>3078</v>
      </c>
      <c r="H464" t="str">
        <f t="shared" si="21"/>
        <v>USALocation</v>
      </c>
      <c r="I464" t="s">
        <v>434</v>
      </c>
      <c r="J464" t="str">
        <f t="shared" si="22"/>
        <v>MichiganLocation</v>
      </c>
      <c r="K464">
        <v>42.098999999999997</v>
      </c>
      <c r="L464">
        <v>-83.161000000000001</v>
      </c>
      <c r="M464" s="3">
        <v>27532</v>
      </c>
      <c r="N464" t="s">
        <v>12</v>
      </c>
    </row>
    <row r="465" spans="1:14" x14ac:dyDescent="0.35">
      <c r="A465" t="s">
        <v>37</v>
      </c>
      <c r="B465" s="9">
        <v>42.331429999999997</v>
      </c>
      <c r="C465" s="9">
        <v>-83.045749999999998</v>
      </c>
      <c r="D465" t="s">
        <v>2792</v>
      </c>
      <c r="E465" t="s">
        <v>896</v>
      </c>
      <c r="F465" t="s">
        <v>1714</v>
      </c>
      <c r="G465" t="s">
        <v>3078</v>
      </c>
      <c r="H465" t="str">
        <f t="shared" si="21"/>
        <v>USALocation</v>
      </c>
      <c r="I465" t="s">
        <v>434</v>
      </c>
      <c r="J465" t="str">
        <f t="shared" si="22"/>
        <v>MichiganLocation</v>
      </c>
      <c r="K465">
        <v>42.542999999999999</v>
      </c>
      <c r="L465">
        <v>-83.177999999999997</v>
      </c>
      <c r="M465" s="3">
        <v>25908</v>
      </c>
      <c r="N465" t="s">
        <v>12</v>
      </c>
    </row>
    <row r="466" spans="1:14" x14ac:dyDescent="0.35">
      <c r="A466" t="s">
        <v>502</v>
      </c>
      <c r="B466" t="s">
        <v>3032</v>
      </c>
      <c r="C466" t="s">
        <v>3032</v>
      </c>
      <c r="D466" s="4" t="s">
        <v>503</v>
      </c>
      <c r="E466" t="s">
        <v>503</v>
      </c>
      <c r="F466" s="5" t="s">
        <v>504</v>
      </c>
      <c r="G466" t="s">
        <v>3078</v>
      </c>
      <c r="H466" t="str">
        <f t="shared" si="21"/>
        <v>USALocation</v>
      </c>
      <c r="I466" s="6" t="s">
        <v>498</v>
      </c>
      <c r="J466" t="str">
        <f t="shared" si="22"/>
        <v>NERCLocation</v>
      </c>
      <c r="M466" s="3"/>
      <c r="N466" t="s">
        <v>21</v>
      </c>
    </row>
    <row r="467" spans="1:14" x14ac:dyDescent="0.35">
      <c r="A467" t="s">
        <v>92</v>
      </c>
      <c r="B467" s="9">
        <v>35.994030000000002</v>
      </c>
      <c r="C467" s="9">
        <v>-78.898619999999994</v>
      </c>
      <c r="D467" t="s">
        <v>2856</v>
      </c>
      <c r="E467" t="s">
        <v>971</v>
      </c>
      <c r="F467" t="s">
        <v>1778</v>
      </c>
      <c r="G467" t="s">
        <v>3078</v>
      </c>
      <c r="H467" t="str">
        <f t="shared" si="21"/>
        <v>USALocation</v>
      </c>
      <c r="I467" t="s">
        <v>457</v>
      </c>
      <c r="J467" t="str">
        <f t="shared" si="22"/>
        <v>NorthCarolinaLocation</v>
      </c>
      <c r="K467">
        <v>35.933</v>
      </c>
      <c r="L467">
        <v>-79.063999999999993</v>
      </c>
      <c r="M467" s="3">
        <v>16358</v>
      </c>
      <c r="N467" t="s">
        <v>12</v>
      </c>
    </row>
    <row r="468" spans="1:14" x14ac:dyDescent="0.35">
      <c r="A468" t="s">
        <v>208</v>
      </c>
      <c r="B468" s="9">
        <v>40.518720000000002</v>
      </c>
      <c r="C468" s="9">
        <v>-74.412099999999995</v>
      </c>
      <c r="D468" t="s">
        <v>2835</v>
      </c>
      <c r="E468" t="s">
        <v>947</v>
      </c>
      <c r="F468" t="s">
        <v>1757</v>
      </c>
      <c r="G468" t="s">
        <v>3078</v>
      </c>
      <c r="H468" t="str">
        <f t="shared" si="21"/>
        <v>USALocation</v>
      </c>
      <c r="I468" t="s">
        <v>451</v>
      </c>
      <c r="J468" t="str">
        <f t="shared" si="22"/>
        <v>NewJerseyLocation</v>
      </c>
      <c r="K468">
        <v>40.624000000000002</v>
      </c>
      <c r="L468">
        <v>-74.668999999999997</v>
      </c>
      <c r="M468" s="3">
        <v>24655</v>
      </c>
      <c r="N468" t="s">
        <v>12</v>
      </c>
    </row>
    <row r="469" spans="1:14" x14ac:dyDescent="0.35">
      <c r="A469" s="7" t="s">
        <v>564</v>
      </c>
      <c r="B469" t="s">
        <v>3032</v>
      </c>
      <c r="C469" t="s">
        <v>3032</v>
      </c>
      <c r="D469" s="4" t="s">
        <v>565</v>
      </c>
      <c r="E469" t="s">
        <v>565</v>
      </c>
      <c r="F469" s="5" t="s">
        <v>566</v>
      </c>
      <c r="G469" t="s">
        <v>3078</v>
      </c>
      <c r="H469" t="str">
        <f t="shared" si="21"/>
        <v>USALocation</v>
      </c>
      <c r="I469" s="6" t="s">
        <v>567</v>
      </c>
      <c r="J469" t="str">
        <f t="shared" si="22"/>
        <v>EIAStorageLocation</v>
      </c>
      <c r="M469" s="3"/>
      <c r="N469" t="s">
        <v>17</v>
      </c>
    </row>
    <row r="470" spans="1:14" x14ac:dyDescent="0.35">
      <c r="A470" s="7" t="s">
        <v>558</v>
      </c>
      <c r="B470" t="s">
        <v>3032</v>
      </c>
      <c r="C470" t="s">
        <v>3032</v>
      </c>
      <c r="D470" s="4" t="s">
        <v>568</v>
      </c>
      <c r="E470" t="s">
        <v>568</v>
      </c>
      <c r="F470" s="5" t="s">
        <v>569</v>
      </c>
      <c r="G470" t="s">
        <v>3078</v>
      </c>
      <c r="H470" t="str">
        <f t="shared" si="21"/>
        <v>USALocation</v>
      </c>
      <c r="I470" s="6" t="s">
        <v>567</v>
      </c>
      <c r="J470" t="str">
        <f t="shared" si="22"/>
        <v>EIAStorageLocation</v>
      </c>
      <c r="M470" s="3"/>
      <c r="N470" t="s">
        <v>558</v>
      </c>
    </row>
    <row r="471" spans="1:14" x14ac:dyDescent="0.35">
      <c r="A471" s="7" t="s">
        <v>561</v>
      </c>
      <c r="B471" t="s">
        <v>3032</v>
      </c>
      <c r="C471" t="s">
        <v>3032</v>
      </c>
      <c r="D471" s="4" t="s">
        <v>573</v>
      </c>
      <c r="E471" t="s">
        <v>573</v>
      </c>
      <c r="F471" s="5" t="s">
        <v>574</v>
      </c>
      <c r="G471" t="s">
        <v>3078</v>
      </c>
      <c r="H471" t="str">
        <f t="shared" si="21"/>
        <v>USALocation</v>
      </c>
      <c r="I471" s="6" t="s">
        <v>567</v>
      </c>
      <c r="J471" t="str">
        <f t="shared" si="22"/>
        <v>EIAStorageLocation</v>
      </c>
      <c r="M471" s="3"/>
      <c r="N471" t="s">
        <v>15</v>
      </c>
    </row>
    <row r="472" spans="1:14" x14ac:dyDescent="0.35">
      <c r="A472" t="s">
        <v>473</v>
      </c>
      <c r="B472" t="s">
        <v>3032</v>
      </c>
      <c r="C472" t="s">
        <v>3032</v>
      </c>
      <c r="D472" s="4" t="s">
        <v>575</v>
      </c>
      <c r="E472" t="s">
        <v>575</v>
      </c>
      <c r="F472" s="5" t="s">
        <v>576</v>
      </c>
      <c r="G472" t="s">
        <v>3078</v>
      </c>
      <c r="H472" t="str">
        <f t="shared" si="21"/>
        <v>USALocation</v>
      </c>
      <c r="I472" s="6" t="s">
        <v>567</v>
      </c>
      <c r="J472" t="str">
        <f t="shared" si="22"/>
        <v>EIAStorageLocation</v>
      </c>
      <c r="M472" s="3"/>
      <c r="N472" t="s">
        <v>15</v>
      </c>
    </row>
    <row r="473" spans="1:14" x14ac:dyDescent="0.35">
      <c r="A473" s="7" t="s">
        <v>570</v>
      </c>
      <c r="B473" t="s">
        <v>3032</v>
      </c>
      <c r="C473" t="s">
        <v>3032</v>
      </c>
      <c r="D473" s="4" t="s">
        <v>571</v>
      </c>
      <c r="E473" t="s">
        <v>571</v>
      </c>
      <c r="F473" s="5" t="s">
        <v>572</v>
      </c>
      <c r="G473" t="s">
        <v>3078</v>
      </c>
      <c r="H473" t="str">
        <f t="shared" si="21"/>
        <v>USALocation</v>
      </c>
      <c r="I473" s="6" t="s">
        <v>567</v>
      </c>
      <c r="J473" t="str">
        <f t="shared" si="22"/>
        <v>EIAStorageLocation</v>
      </c>
      <c r="M473" s="3"/>
      <c r="N473" t="s">
        <v>558</v>
      </c>
    </row>
    <row r="474" spans="1:14" x14ac:dyDescent="0.35">
      <c r="A474" t="s">
        <v>592</v>
      </c>
      <c r="B474" t="s">
        <v>3032</v>
      </c>
      <c r="C474" t="s">
        <v>3032</v>
      </c>
      <c r="D474" s="4" t="s">
        <v>593</v>
      </c>
      <c r="E474" t="s">
        <v>593</v>
      </c>
      <c r="F474" s="5" t="s">
        <v>594</v>
      </c>
      <c r="G474" t="s">
        <v>3078</v>
      </c>
      <c r="H474" t="str">
        <f t="shared" si="21"/>
        <v>USALocation</v>
      </c>
      <c r="I474" s="6" t="s">
        <v>580</v>
      </c>
      <c r="J474" t="str">
        <f t="shared" si="22"/>
        <v>EIAStorageSubLocation</v>
      </c>
      <c r="M474" s="3"/>
      <c r="N474" t="s">
        <v>17</v>
      </c>
    </row>
    <row r="475" spans="1:14" x14ac:dyDescent="0.35">
      <c r="A475" t="s">
        <v>577</v>
      </c>
      <c r="B475" t="s">
        <v>3032</v>
      </c>
      <c r="C475" t="s">
        <v>3032</v>
      </c>
      <c r="D475" s="4" t="s">
        <v>578</v>
      </c>
      <c r="E475" t="s">
        <v>578</v>
      </c>
      <c r="F475" s="5" t="s">
        <v>579</v>
      </c>
      <c r="G475" t="s">
        <v>3078</v>
      </c>
      <c r="H475" t="str">
        <f t="shared" si="21"/>
        <v>USALocation</v>
      </c>
      <c r="I475" s="6" t="s">
        <v>580</v>
      </c>
      <c r="J475" t="str">
        <f t="shared" si="22"/>
        <v>EIAStorageSubLocation</v>
      </c>
      <c r="M475" s="3"/>
      <c r="N475" t="s">
        <v>17</v>
      </c>
    </row>
    <row r="476" spans="1:14" x14ac:dyDescent="0.35">
      <c r="A476" t="s">
        <v>581</v>
      </c>
      <c r="B476" t="s">
        <v>3032</v>
      </c>
      <c r="C476" t="s">
        <v>3032</v>
      </c>
      <c r="D476" s="4" t="s">
        <v>582</v>
      </c>
      <c r="E476" t="s">
        <v>582</v>
      </c>
      <c r="F476" s="5" t="s">
        <v>583</v>
      </c>
      <c r="G476" t="s">
        <v>3078</v>
      </c>
      <c r="H476" t="str">
        <f t="shared" si="21"/>
        <v>USALocation</v>
      </c>
      <c r="I476" s="6" t="s">
        <v>580</v>
      </c>
      <c r="J476" t="str">
        <f t="shared" si="22"/>
        <v>EIAStorageSubLocation</v>
      </c>
      <c r="M476" s="3"/>
      <c r="N476" t="s">
        <v>17</v>
      </c>
    </row>
    <row r="477" spans="1:14" x14ac:dyDescent="0.35">
      <c r="A477" t="s">
        <v>603</v>
      </c>
      <c r="B477" t="s">
        <v>3032</v>
      </c>
      <c r="C477" t="s">
        <v>3032</v>
      </c>
      <c r="D477" s="4" t="s">
        <v>604</v>
      </c>
      <c r="E477" t="s">
        <v>604</v>
      </c>
      <c r="F477" s="5" t="s">
        <v>605</v>
      </c>
      <c r="G477" t="s">
        <v>3078</v>
      </c>
      <c r="H477" t="str">
        <f t="shared" si="21"/>
        <v>USALocation</v>
      </c>
      <c r="I477" s="6" t="s">
        <v>580</v>
      </c>
      <c r="J477" t="str">
        <f t="shared" si="22"/>
        <v>EIAStorageSubLocation</v>
      </c>
      <c r="M477" s="3"/>
      <c r="N477" t="s">
        <v>17</v>
      </c>
    </row>
    <row r="478" spans="1:14" x14ac:dyDescent="0.35">
      <c r="A478" t="s">
        <v>595</v>
      </c>
      <c r="B478" t="s">
        <v>3032</v>
      </c>
      <c r="C478" t="s">
        <v>3032</v>
      </c>
      <c r="D478" s="4" t="s">
        <v>596</v>
      </c>
      <c r="E478" t="s">
        <v>596</v>
      </c>
      <c r="F478" s="5" t="s">
        <v>597</v>
      </c>
      <c r="G478" t="s">
        <v>3078</v>
      </c>
      <c r="H478" t="str">
        <f t="shared" si="21"/>
        <v>USALocation</v>
      </c>
      <c r="I478" s="6" t="s">
        <v>580</v>
      </c>
      <c r="J478" t="str">
        <f t="shared" si="22"/>
        <v>EIAStorageSubLocation</v>
      </c>
      <c r="M478" s="3"/>
      <c r="N478" t="s">
        <v>21</v>
      </c>
    </row>
    <row r="479" spans="1:14" x14ac:dyDescent="0.35">
      <c r="A479" t="s">
        <v>558</v>
      </c>
      <c r="B479" t="s">
        <v>3032</v>
      </c>
      <c r="C479" t="s">
        <v>3032</v>
      </c>
      <c r="D479" s="4" t="s">
        <v>584</v>
      </c>
      <c r="E479" t="s">
        <v>584</v>
      </c>
      <c r="F479" s="5" t="s">
        <v>585</v>
      </c>
      <c r="G479" t="s">
        <v>3078</v>
      </c>
      <c r="H479" t="str">
        <f t="shared" si="21"/>
        <v>USALocation</v>
      </c>
      <c r="I479" s="6" t="s">
        <v>580</v>
      </c>
      <c r="J479" t="str">
        <f t="shared" si="22"/>
        <v>EIAStorageSubLocation</v>
      </c>
      <c r="M479" s="3"/>
      <c r="N479" t="s">
        <v>15</v>
      </c>
    </row>
    <row r="480" spans="1:14" x14ac:dyDescent="0.35">
      <c r="A480" t="s">
        <v>570</v>
      </c>
      <c r="B480" t="s">
        <v>3032</v>
      </c>
      <c r="C480" t="s">
        <v>3032</v>
      </c>
      <c r="D480" s="4" t="s">
        <v>586</v>
      </c>
      <c r="E480" t="s">
        <v>586</v>
      </c>
      <c r="F480" s="5" t="s">
        <v>587</v>
      </c>
      <c r="G480" t="s">
        <v>3078</v>
      </c>
      <c r="H480" t="str">
        <f t="shared" si="21"/>
        <v>USALocation</v>
      </c>
      <c r="I480" s="6" t="s">
        <v>580</v>
      </c>
      <c r="J480" t="str">
        <f t="shared" si="22"/>
        <v>EIAStorageSubLocation</v>
      </c>
      <c r="M480" s="3"/>
      <c r="N480" t="s">
        <v>21</v>
      </c>
    </row>
    <row r="481" spans="1:14" x14ac:dyDescent="0.35">
      <c r="A481" t="s">
        <v>598</v>
      </c>
      <c r="B481" t="s">
        <v>3032</v>
      </c>
      <c r="C481" t="s">
        <v>3032</v>
      </c>
      <c r="D481" s="4" t="s">
        <v>599</v>
      </c>
      <c r="E481" t="s">
        <v>599</v>
      </c>
      <c r="F481" s="5" t="s">
        <v>600</v>
      </c>
      <c r="G481" t="s">
        <v>3078</v>
      </c>
      <c r="H481" t="str">
        <f t="shared" si="21"/>
        <v>USALocation</v>
      </c>
      <c r="I481" s="6" t="s">
        <v>580</v>
      </c>
      <c r="J481" t="str">
        <f t="shared" si="22"/>
        <v>EIAStorageSubLocation</v>
      </c>
      <c r="M481" s="3"/>
      <c r="N481" t="s">
        <v>17</v>
      </c>
    </row>
    <row r="482" spans="1:14" x14ac:dyDescent="0.35">
      <c r="A482" t="s">
        <v>561</v>
      </c>
      <c r="B482" t="s">
        <v>3032</v>
      </c>
      <c r="C482" t="s">
        <v>3032</v>
      </c>
      <c r="D482" s="4" t="s">
        <v>588</v>
      </c>
      <c r="E482" t="s">
        <v>588</v>
      </c>
      <c r="F482" s="5" t="s">
        <v>589</v>
      </c>
      <c r="G482" t="s">
        <v>3078</v>
      </c>
      <c r="H482" t="str">
        <f t="shared" si="21"/>
        <v>USALocation</v>
      </c>
      <c r="I482" s="6" t="s">
        <v>580</v>
      </c>
      <c r="J482" t="str">
        <f t="shared" si="22"/>
        <v>EIAStorageSubLocation</v>
      </c>
      <c r="M482" s="3"/>
      <c r="N482" t="s">
        <v>15</v>
      </c>
    </row>
    <row r="483" spans="1:14" x14ac:dyDescent="0.35">
      <c r="A483" t="s">
        <v>473</v>
      </c>
      <c r="B483" t="s">
        <v>3032</v>
      </c>
      <c r="C483" t="s">
        <v>3032</v>
      </c>
      <c r="D483" s="4" t="s">
        <v>590</v>
      </c>
      <c r="E483" t="s">
        <v>590</v>
      </c>
      <c r="F483" s="5" t="s">
        <v>591</v>
      </c>
      <c r="G483" t="s">
        <v>3078</v>
      </c>
      <c r="H483" t="str">
        <f t="shared" si="21"/>
        <v>USALocation</v>
      </c>
      <c r="I483" s="6" t="s">
        <v>580</v>
      </c>
      <c r="J483" t="str">
        <f t="shared" si="22"/>
        <v>EIAStorageSubLocation</v>
      </c>
      <c r="M483" s="3"/>
      <c r="N483" t="s">
        <v>17</v>
      </c>
    </row>
    <row r="484" spans="1:14" x14ac:dyDescent="0.35">
      <c r="A484" t="s">
        <v>480</v>
      </c>
      <c r="B484" t="s">
        <v>3032</v>
      </c>
      <c r="C484" t="s">
        <v>3032</v>
      </c>
      <c r="D484" s="4" t="s">
        <v>601</v>
      </c>
      <c r="E484" t="s">
        <v>601</v>
      </c>
      <c r="F484" s="5" t="s">
        <v>602</v>
      </c>
      <c r="G484" t="s">
        <v>3078</v>
      </c>
      <c r="H484" t="str">
        <f t="shared" si="21"/>
        <v>USALocation</v>
      </c>
      <c r="I484" s="6" t="s">
        <v>580</v>
      </c>
      <c r="J484" t="str">
        <f t="shared" si="22"/>
        <v>EIAStorageSubLocation</v>
      </c>
      <c r="M484" s="3"/>
      <c r="N484" t="s">
        <v>21</v>
      </c>
    </row>
    <row r="485" spans="1:14" x14ac:dyDescent="0.35">
      <c r="A485" t="s">
        <v>36</v>
      </c>
      <c r="B485" s="9">
        <v>31.75872</v>
      </c>
      <c r="C485" s="9">
        <v>-106.48693</v>
      </c>
      <c r="D485" t="s">
        <v>2952</v>
      </c>
      <c r="E485" t="s">
        <v>1076</v>
      </c>
      <c r="F485" t="s">
        <v>1875</v>
      </c>
      <c r="G485" t="s">
        <v>3078</v>
      </c>
      <c r="H485" t="str">
        <f t="shared" si="21"/>
        <v>USALocation</v>
      </c>
      <c r="I485" t="s">
        <v>478</v>
      </c>
      <c r="J485" t="str">
        <f t="shared" si="22"/>
        <v>TexasLocation</v>
      </c>
      <c r="K485">
        <v>31.85</v>
      </c>
      <c r="L485">
        <v>-106.38</v>
      </c>
      <c r="M485" s="3">
        <v>14322</v>
      </c>
      <c r="N485" t="s">
        <v>12</v>
      </c>
    </row>
    <row r="486" spans="1:14" x14ac:dyDescent="0.35">
      <c r="A486" t="s">
        <v>36</v>
      </c>
      <c r="B486" s="9">
        <v>31.75872</v>
      </c>
      <c r="C486" s="9">
        <v>-106.48693</v>
      </c>
      <c r="D486" t="s">
        <v>2953</v>
      </c>
      <c r="E486" t="s">
        <v>1077</v>
      </c>
      <c r="F486" t="s">
        <v>1876</v>
      </c>
      <c r="G486" t="s">
        <v>3078</v>
      </c>
      <c r="H486" t="str">
        <f t="shared" si="21"/>
        <v>USALocation</v>
      </c>
      <c r="I486" t="s">
        <v>478</v>
      </c>
      <c r="J486" t="str">
        <f t="shared" si="22"/>
        <v>TexasLocation</v>
      </c>
      <c r="K486">
        <v>31.88</v>
      </c>
      <c r="L486">
        <v>-106.703</v>
      </c>
      <c r="M486" s="3">
        <v>24467</v>
      </c>
      <c r="N486" t="s">
        <v>12</v>
      </c>
    </row>
    <row r="487" spans="1:14" x14ac:dyDescent="0.35">
      <c r="A487" t="s">
        <v>36</v>
      </c>
      <c r="B487" s="9">
        <v>31.75872</v>
      </c>
      <c r="C487" s="9">
        <v>-106.48693</v>
      </c>
      <c r="D487" t="s">
        <v>2951</v>
      </c>
      <c r="E487" t="s">
        <v>1075</v>
      </c>
      <c r="F487" t="s">
        <v>1874</v>
      </c>
      <c r="G487" t="s">
        <v>3078</v>
      </c>
      <c r="H487" t="str">
        <f t="shared" si="21"/>
        <v>USALocation</v>
      </c>
      <c r="I487" t="s">
        <v>478</v>
      </c>
      <c r="J487" t="str">
        <f t="shared" si="22"/>
        <v>TexasLocation</v>
      </c>
      <c r="K487">
        <v>31.811</v>
      </c>
      <c r="L487">
        <v>-106.376</v>
      </c>
      <c r="M487" s="3">
        <v>11988</v>
      </c>
      <c r="N487" t="s">
        <v>17</v>
      </c>
    </row>
    <row r="488" spans="1:14" x14ac:dyDescent="0.35">
      <c r="A488" t="s">
        <v>543</v>
      </c>
      <c r="B488" t="s">
        <v>3032</v>
      </c>
      <c r="C488" t="s">
        <v>3032</v>
      </c>
      <c r="D488" s="4" t="s">
        <v>544</v>
      </c>
      <c r="E488" t="s">
        <v>544</v>
      </c>
      <c r="F488" s="5" t="s">
        <v>545</v>
      </c>
      <c r="G488" t="s">
        <v>3078</v>
      </c>
      <c r="H488" t="str">
        <f t="shared" si="21"/>
        <v>USALocation</v>
      </c>
      <c r="I488" s="6" t="s">
        <v>540</v>
      </c>
      <c r="J488" t="str">
        <f t="shared" si="22"/>
        <v>CENSUSLocation</v>
      </c>
      <c r="M488" s="3"/>
      <c r="N488" t="s">
        <v>17</v>
      </c>
    </row>
    <row r="489" spans="1:14" x14ac:dyDescent="0.35">
      <c r="A489" t="s">
        <v>505</v>
      </c>
      <c r="B489" t="s">
        <v>3032</v>
      </c>
      <c r="C489" t="s">
        <v>3032</v>
      </c>
      <c r="D489" s="4" t="s">
        <v>506</v>
      </c>
      <c r="E489" t="s">
        <v>506</v>
      </c>
      <c r="F489" s="5" t="s">
        <v>507</v>
      </c>
      <c r="G489" t="s">
        <v>3078</v>
      </c>
      <c r="H489" t="str">
        <f t="shared" si="21"/>
        <v>USALocation</v>
      </c>
      <c r="I489" s="6" t="s">
        <v>498</v>
      </c>
      <c r="J489" t="str">
        <f t="shared" si="22"/>
        <v>NERCLocation</v>
      </c>
      <c r="M489" s="3"/>
      <c r="N489" t="s">
        <v>17</v>
      </c>
    </row>
    <row r="490" spans="1:14" x14ac:dyDescent="0.35">
      <c r="A490" t="s">
        <v>552</v>
      </c>
      <c r="B490" t="s">
        <v>3032</v>
      </c>
      <c r="C490" t="s">
        <v>3032</v>
      </c>
      <c r="D490" s="4" t="s">
        <v>553</v>
      </c>
      <c r="E490" t="s">
        <v>553</v>
      </c>
      <c r="F490" s="5" t="s">
        <v>554</v>
      </c>
      <c r="G490" t="s">
        <v>3078</v>
      </c>
      <c r="H490" t="str">
        <f t="shared" si="21"/>
        <v>USALocation</v>
      </c>
      <c r="I490" s="6" t="s">
        <v>540</v>
      </c>
      <c r="J490" t="str">
        <f t="shared" si="22"/>
        <v>CENSUSLocation</v>
      </c>
      <c r="M490" s="3"/>
      <c r="N490" t="s">
        <v>17</v>
      </c>
    </row>
    <row r="491" spans="1:14" x14ac:dyDescent="0.35">
      <c r="A491" t="s">
        <v>146</v>
      </c>
      <c r="B491" s="9">
        <v>33.119210000000002</v>
      </c>
      <c r="C491" s="9">
        <v>-117.08642</v>
      </c>
      <c r="D491" t="s">
        <v>2576</v>
      </c>
      <c r="E491" t="s">
        <v>665</v>
      </c>
      <c r="F491" t="s">
        <v>1497</v>
      </c>
      <c r="G491" t="s">
        <v>3078</v>
      </c>
      <c r="H491" t="str">
        <f t="shared" si="21"/>
        <v>USALocation</v>
      </c>
      <c r="I491" t="s">
        <v>399</v>
      </c>
      <c r="J491" t="str">
        <f t="shared" si="22"/>
        <v>CaliforniaLocation</v>
      </c>
      <c r="K491">
        <v>33.037999999999997</v>
      </c>
      <c r="L491">
        <v>-116.916</v>
      </c>
      <c r="M491" s="3">
        <v>18266</v>
      </c>
      <c r="N491" t="s">
        <v>12</v>
      </c>
    </row>
    <row r="492" spans="1:14" x14ac:dyDescent="0.35">
      <c r="A492" t="s">
        <v>142</v>
      </c>
      <c r="B492" s="9">
        <v>44.052070000000001</v>
      </c>
      <c r="C492" s="9">
        <v>-123.08674999999999</v>
      </c>
      <c r="D492" t="s">
        <v>2895</v>
      </c>
      <c r="E492" t="s">
        <v>1014</v>
      </c>
      <c r="F492" t="s">
        <v>1817</v>
      </c>
      <c r="G492" t="s">
        <v>3078</v>
      </c>
      <c r="H492" t="str">
        <f t="shared" si="21"/>
        <v>USALocation</v>
      </c>
      <c r="I492" t="s">
        <v>465</v>
      </c>
      <c r="J492" t="str">
        <f t="shared" si="22"/>
        <v>OregonLocation</v>
      </c>
      <c r="K492">
        <v>44.128</v>
      </c>
      <c r="L492">
        <v>-123.221</v>
      </c>
      <c r="M492" s="3">
        <v>13647</v>
      </c>
      <c r="N492" t="s">
        <v>12</v>
      </c>
    </row>
    <row r="493" spans="1:14" x14ac:dyDescent="0.35">
      <c r="A493" t="s">
        <v>178</v>
      </c>
      <c r="B493" s="9">
        <v>37.974760000000003</v>
      </c>
      <c r="C493" s="9">
        <v>-87.555850000000007</v>
      </c>
      <c r="D493" t="s">
        <v>2734</v>
      </c>
      <c r="E493" t="s">
        <v>831</v>
      </c>
      <c r="F493" t="s">
        <v>1656</v>
      </c>
      <c r="G493" t="s">
        <v>3078</v>
      </c>
      <c r="H493" t="str">
        <f t="shared" si="21"/>
        <v>USALocation</v>
      </c>
      <c r="I493" t="s">
        <v>417</v>
      </c>
      <c r="J493" t="str">
        <f t="shared" si="22"/>
        <v>IndianaLocation</v>
      </c>
      <c r="K493">
        <v>38.043999999999997</v>
      </c>
      <c r="L493">
        <v>-87.521000000000001</v>
      </c>
      <c r="M493" s="3">
        <v>8282</v>
      </c>
      <c r="N493" t="s">
        <v>12</v>
      </c>
    </row>
    <row r="494" spans="1:14" x14ac:dyDescent="0.35">
      <c r="A494" t="s">
        <v>178</v>
      </c>
      <c r="B494" s="9">
        <v>37.974760000000003</v>
      </c>
      <c r="C494" s="9">
        <v>-87.555850000000007</v>
      </c>
      <c r="D494" t="s">
        <v>2755</v>
      </c>
      <c r="E494" t="s">
        <v>855</v>
      </c>
      <c r="F494" t="s">
        <v>1677</v>
      </c>
      <c r="G494" t="s">
        <v>3078</v>
      </c>
      <c r="H494" t="str">
        <f t="shared" si="21"/>
        <v>USALocation</v>
      </c>
      <c r="I494" t="s">
        <v>423</v>
      </c>
      <c r="J494" t="str">
        <f t="shared" si="22"/>
        <v>KentuckyLocation</v>
      </c>
      <c r="K494">
        <v>37.799999999999997</v>
      </c>
      <c r="L494">
        <v>-87.683000000000007</v>
      </c>
      <c r="M494" s="3">
        <v>22408</v>
      </c>
      <c r="N494" t="s">
        <v>12</v>
      </c>
    </row>
    <row r="495" spans="1:14" x14ac:dyDescent="0.35">
      <c r="A495" t="s">
        <v>196</v>
      </c>
      <c r="B495" s="9">
        <v>47.97898</v>
      </c>
      <c r="C495" s="9">
        <v>-122.20208</v>
      </c>
      <c r="D495" t="s">
        <v>3009</v>
      </c>
      <c r="E495" t="s">
        <v>1137</v>
      </c>
      <c r="F495" t="s">
        <v>1932</v>
      </c>
      <c r="G495" t="s">
        <v>3078</v>
      </c>
      <c r="H495" t="str">
        <f t="shared" si="21"/>
        <v>USALocation</v>
      </c>
      <c r="I495" t="s">
        <v>487</v>
      </c>
      <c r="J495" t="str">
        <f t="shared" si="22"/>
        <v>WashingtonLocation</v>
      </c>
      <c r="K495">
        <v>48.161000000000001</v>
      </c>
      <c r="L495">
        <v>-122.15900000000001</v>
      </c>
      <c r="M495" s="3">
        <v>20491</v>
      </c>
      <c r="N495" t="s">
        <v>12</v>
      </c>
    </row>
    <row r="496" spans="1:14" x14ac:dyDescent="0.35">
      <c r="A496" t="s">
        <v>196</v>
      </c>
      <c r="B496" s="9">
        <v>47.97898</v>
      </c>
      <c r="C496" s="9">
        <v>-122.20208</v>
      </c>
      <c r="D496" t="s">
        <v>3008</v>
      </c>
      <c r="E496" t="s">
        <v>1136</v>
      </c>
      <c r="F496" t="s">
        <v>1931</v>
      </c>
      <c r="G496" t="s">
        <v>3078</v>
      </c>
      <c r="H496" t="str">
        <f t="shared" si="21"/>
        <v>USALocation</v>
      </c>
      <c r="I496" t="s">
        <v>487</v>
      </c>
      <c r="J496" t="str">
        <f t="shared" si="22"/>
        <v>WashingtonLocation</v>
      </c>
      <c r="K496">
        <v>47.908000000000001</v>
      </c>
      <c r="L496">
        <v>-122.28</v>
      </c>
      <c r="M496" s="3">
        <v>9796</v>
      </c>
      <c r="N496" t="s">
        <v>12</v>
      </c>
    </row>
    <row r="497" spans="1:14" x14ac:dyDescent="0.35">
      <c r="A497" t="s">
        <v>190</v>
      </c>
      <c r="B497" s="9">
        <v>38.249360000000003</v>
      </c>
      <c r="C497" s="9">
        <v>-122.03997</v>
      </c>
      <c r="D497" t="s">
        <v>2578</v>
      </c>
      <c r="E497" t="s">
        <v>667</v>
      </c>
      <c r="F497" t="s">
        <v>1499</v>
      </c>
      <c r="G497" t="s">
        <v>3078</v>
      </c>
      <c r="H497" t="str">
        <f t="shared" si="21"/>
        <v>USALocation</v>
      </c>
      <c r="I497" t="s">
        <v>399</v>
      </c>
      <c r="J497" t="str">
        <f t="shared" si="22"/>
        <v>CaliforniaLocation</v>
      </c>
      <c r="K497">
        <v>38.378</v>
      </c>
      <c r="L497">
        <v>-121.958</v>
      </c>
      <c r="M497" s="3">
        <v>15992</v>
      </c>
      <c r="N497" t="s">
        <v>12</v>
      </c>
    </row>
    <row r="498" spans="1:14" x14ac:dyDescent="0.35">
      <c r="A498" t="s">
        <v>190</v>
      </c>
      <c r="B498" s="9">
        <v>38.249360000000003</v>
      </c>
      <c r="C498" s="9">
        <v>-122.03997</v>
      </c>
      <c r="D498" t="s">
        <v>2577</v>
      </c>
      <c r="E498" t="s">
        <v>666</v>
      </c>
      <c r="F498" t="s">
        <v>1498</v>
      </c>
      <c r="G498" t="s">
        <v>3078</v>
      </c>
      <c r="H498" t="str">
        <f t="shared" si="21"/>
        <v>USALocation</v>
      </c>
      <c r="I498" t="s">
        <v>399</v>
      </c>
      <c r="J498" t="str">
        <f t="shared" si="22"/>
        <v>CaliforniaLocation</v>
      </c>
      <c r="K498">
        <v>38.267000000000003</v>
      </c>
      <c r="L498">
        <v>-121.93300000000001</v>
      </c>
      <c r="M498" s="3">
        <v>9543</v>
      </c>
      <c r="N498" t="s">
        <v>12</v>
      </c>
    </row>
    <row r="499" spans="1:14" x14ac:dyDescent="0.35">
      <c r="A499" t="s">
        <v>180</v>
      </c>
      <c r="B499" s="9">
        <v>46.877189999999999</v>
      </c>
      <c r="C499" s="9">
        <v>-96.7898</v>
      </c>
      <c r="D499" t="s">
        <v>2865</v>
      </c>
      <c r="E499" t="s">
        <v>981</v>
      </c>
      <c r="F499" t="s">
        <v>1787</v>
      </c>
      <c r="G499" t="s">
        <v>3078</v>
      </c>
      <c r="H499" t="str">
        <f t="shared" si="21"/>
        <v>USALocation</v>
      </c>
      <c r="I499" t="s">
        <v>459</v>
      </c>
      <c r="J499" t="str">
        <f t="shared" si="22"/>
        <v>NorthDakotaLocation</v>
      </c>
      <c r="K499">
        <v>46.924999999999997</v>
      </c>
      <c r="L499">
        <v>-96.811000000000007</v>
      </c>
      <c r="M499" s="3">
        <v>5554</v>
      </c>
      <c r="N499" t="s">
        <v>21</v>
      </c>
    </row>
    <row r="500" spans="1:14" x14ac:dyDescent="0.35">
      <c r="A500" t="s">
        <v>180</v>
      </c>
      <c r="B500" s="9">
        <v>46.877189999999999</v>
      </c>
      <c r="C500" s="9">
        <v>-96.7898</v>
      </c>
      <c r="D500" t="s">
        <v>2803</v>
      </c>
      <c r="E500" t="s">
        <v>908</v>
      </c>
      <c r="F500" t="s">
        <v>1725</v>
      </c>
      <c r="G500" t="s">
        <v>3078</v>
      </c>
      <c r="H500" t="str">
        <f t="shared" si="21"/>
        <v>USALocation</v>
      </c>
      <c r="I500" t="s">
        <v>436</v>
      </c>
      <c r="J500" t="str">
        <f t="shared" si="22"/>
        <v>MinnesotaLocation</v>
      </c>
      <c r="K500">
        <v>46.838999999999999</v>
      </c>
      <c r="L500">
        <v>-96.662999999999997</v>
      </c>
      <c r="M500" s="3">
        <v>10535</v>
      </c>
      <c r="N500" t="s">
        <v>12</v>
      </c>
    </row>
    <row r="501" spans="1:14" x14ac:dyDescent="0.35">
      <c r="A501" t="s">
        <v>112</v>
      </c>
      <c r="B501" s="9">
        <v>35.052660000000003</v>
      </c>
      <c r="C501" s="9">
        <v>-78.878360000000001</v>
      </c>
      <c r="D501" t="s">
        <v>2857</v>
      </c>
      <c r="E501" t="s">
        <v>972</v>
      </c>
      <c r="F501" t="s">
        <v>1779</v>
      </c>
      <c r="G501" t="s">
        <v>3078</v>
      </c>
      <c r="H501" t="str">
        <f t="shared" si="21"/>
        <v>USALocation</v>
      </c>
      <c r="I501" t="s">
        <v>457</v>
      </c>
      <c r="J501" t="str">
        <f t="shared" si="22"/>
        <v>NorthCarolinaLocation</v>
      </c>
      <c r="K501">
        <v>34.991</v>
      </c>
      <c r="L501">
        <v>-78.88</v>
      </c>
      <c r="M501" s="3">
        <v>6857</v>
      </c>
      <c r="N501" t="s">
        <v>12</v>
      </c>
    </row>
    <row r="502" spans="1:14" x14ac:dyDescent="0.35">
      <c r="A502" t="s">
        <v>112</v>
      </c>
      <c r="B502" s="9">
        <v>35.052660000000003</v>
      </c>
      <c r="C502" s="9">
        <v>-78.878360000000001</v>
      </c>
      <c r="D502" t="s">
        <v>2859</v>
      </c>
      <c r="E502" t="s">
        <v>974</v>
      </c>
      <c r="F502" t="s">
        <v>1781</v>
      </c>
      <c r="G502" t="s">
        <v>3078</v>
      </c>
      <c r="H502" t="str">
        <f t="shared" si="21"/>
        <v>USALocation</v>
      </c>
      <c r="I502" t="s">
        <v>457</v>
      </c>
      <c r="J502" t="str">
        <f t="shared" si="22"/>
        <v>NorthCarolinaLocation</v>
      </c>
      <c r="K502">
        <v>35.173999999999999</v>
      </c>
      <c r="L502">
        <v>-79.009</v>
      </c>
      <c r="M502" s="3">
        <v>17979</v>
      </c>
      <c r="N502" t="s">
        <v>12</v>
      </c>
    </row>
    <row r="503" spans="1:14" x14ac:dyDescent="0.35">
      <c r="A503" t="s">
        <v>112</v>
      </c>
      <c r="B503" s="9">
        <v>35.052660000000003</v>
      </c>
      <c r="C503" s="9">
        <v>-78.878360000000001</v>
      </c>
      <c r="D503" t="s">
        <v>2858</v>
      </c>
      <c r="E503" t="s">
        <v>973</v>
      </c>
      <c r="F503" t="s">
        <v>1780</v>
      </c>
      <c r="G503" t="s">
        <v>3078</v>
      </c>
      <c r="H503" t="str">
        <f t="shared" si="21"/>
        <v>USALocation</v>
      </c>
      <c r="I503" t="s">
        <v>457</v>
      </c>
      <c r="J503" t="str">
        <f t="shared" si="22"/>
        <v>NorthCarolinaLocation</v>
      </c>
      <c r="K503">
        <v>35.133000000000003</v>
      </c>
      <c r="L503">
        <v>-78.933000000000007</v>
      </c>
      <c r="M503" s="3">
        <v>10223</v>
      </c>
      <c r="N503" t="s">
        <v>12</v>
      </c>
    </row>
    <row r="504" spans="1:14" x14ac:dyDescent="0.35">
      <c r="A504" t="s">
        <v>143</v>
      </c>
      <c r="B504" s="9">
        <v>40.585259999999998</v>
      </c>
      <c r="C504" s="9">
        <v>-105.08441999999999</v>
      </c>
      <c r="D504" t="s">
        <v>2658</v>
      </c>
      <c r="E504" t="s">
        <v>749</v>
      </c>
      <c r="F504" t="s">
        <v>1580</v>
      </c>
      <c r="G504" t="s">
        <v>3078</v>
      </c>
      <c r="H504" t="str">
        <f t="shared" si="21"/>
        <v>USALocation</v>
      </c>
      <c r="I504" t="s">
        <v>401</v>
      </c>
      <c r="J504" t="str">
        <f t="shared" si="22"/>
        <v>ColoradoLocation</v>
      </c>
      <c r="K504">
        <v>40.450000000000003</v>
      </c>
      <c r="L504">
        <v>-105.017</v>
      </c>
      <c r="M504" s="3">
        <v>16083</v>
      </c>
      <c r="N504" t="s">
        <v>12</v>
      </c>
    </row>
    <row r="505" spans="1:14" x14ac:dyDescent="0.35">
      <c r="A505" t="s">
        <v>130</v>
      </c>
      <c r="B505" s="9">
        <v>26.122309999999999</v>
      </c>
      <c r="C505" s="9">
        <v>-80.143379999999993</v>
      </c>
      <c r="D505" t="s">
        <v>2675</v>
      </c>
      <c r="E505" t="s">
        <v>770</v>
      </c>
      <c r="F505" t="s">
        <v>1597</v>
      </c>
      <c r="G505" t="s">
        <v>3078</v>
      </c>
      <c r="H505" t="str">
        <f t="shared" si="21"/>
        <v>USALocation</v>
      </c>
      <c r="I505" t="s">
        <v>409</v>
      </c>
      <c r="J505" t="str">
        <f t="shared" si="22"/>
        <v>FloridaLocation</v>
      </c>
      <c r="K505">
        <v>26.378</v>
      </c>
      <c r="L505">
        <v>-80.108000000000004</v>
      </c>
      <c r="M505" s="3">
        <v>28649</v>
      </c>
      <c r="N505" t="s">
        <v>12</v>
      </c>
    </row>
    <row r="506" spans="1:14" x14ac:dyDescent="0.35">
      <c r="A506" t="s">
        <v>130</v>
      </c>
      <c r="B506" s="9">
        <v>26.122309999999999</v>
      </c>
      <c r="C506" s="9">
        <v>-80.143379999999993</v>
      </c>
      <c r="D506" t="s">
        <v>2673</v>
      </c>
      <c r="E506" t="s">
        <v>768</v>
      </c>
      <c r="F506" t="s">
        <v>1595</v>
      </c>
      <c r="G506" t="s">
        <v>3078</v>
      </c>
      <c r="H506" t="str">
        <f t="shared" si="21"/>
        <v>USALocation</v>
      </c>
      <c r="I506" t="s">
        <v>409</v>
      </c>
      <c r="J506" t="str">
        <f t="shared" si="22"/>
        <v>FloridaLocation</v>
      </c>
      <c r="K506">
        <v>26.196999999999999</v>
      </c>
      <c r="L506">
        <v>-80.171000000000006</v>
      </c>
      <c r="M506" s="3">
        <v>8750</v>
      </c>
      <c r="N506" t="s">
        <v>12</v>
      </c>
    </row>
    <row r="507" spans="1:14" x14ac:dyDescent="0.35">
      <c r="A507" t="s">
        <v>130</v>
      </c>
      <c r="B507" s="9">
        <v>26.122309999999999</v>
      </c>
      <c r="C507" s="9">
        <v>-80.143379999999993</v>
      </c>
      <c r="D507" t="s">
        <v>2674</v>
      </c>
      <c r="E507" t="s">
        <v>769</v>
      </c>
      <c r="F507" t="s">
        <v>1596</v>
      </c>
      <c r="G507" t="s">
        <v>3078</v>
      </c>
      <c r="H507" t="str">
        <f t="shared" si="21"/>
        <v>USALocation</v>
      </c>
      <c r="I507" t="s">
        <v>409</v>
      </c>
      <c r="J507" t="str">
        <f t="shared" si="22"/>
        <v>FloridaLocation</v>
      </c>
      <c r="K507">
        <v>26.25</v>
      </c>
      <c r="L507">
        <v>-80.108000000000004</v>
      </c>
      <c r="M507" s="3">
        <v>14630</v>
      </c>
      <c r="N507" t="s">
        <v>12</v>
      </c>
    </row>
    <row r="508" spans="1:14" x14ac:dyDescent="0.35">
      <c r="A508" t="s">
        <v>90</v>
      </c>
      <c r="B508" s="9">
        <v>41.130600000000001</v>
      </c>
      <c r="C508" s="9">
        <v>-85.128860000000003</v>
      </c>
      <c r="D508" t="s">
        <v>2736</v>
      </c>
      <c r="E508" t="s">
        <v>833</v>
      </c>
      <c r="F508" t="s">
        <v>1658</v>
      </c>
      <c r="G508" t="s">
        <v>3078</v>
      </c>
      <c r="H508" t="str">
        <f t="shared" si="21"/>
        <v>USALocation</v>
      </c>
      <c r="I508" t="s">
        <v>417</v>
      </c>
      <c r="J508" t="str">
        <f t="shared" si="22"/>
        <v>IndianaLocation</v>
      </c>
      <c r="K508">
        <v>41.3</v>
      </c>
      <c r="L508">
        <v>-85.066999999999993</v>
      </c>
      <c r="M508" s="3">
        <v>19534</v>
      </c>
      <c r="N508" t="s">
        <v>12</v>
      </c>
    </row>
    <row r="509" spans="1:14" x14ac:dyDescent="0.35">
      <c r="A509" t="s">
        <v>90</v>
      </c>
      <c r="B509" s="9">
        <v>41.130600000000001</v>
      </c>
      <c r="C509" s="9">
        <v>-85.128860000000003</v>
      </c>
      <c r="D509" t="s">
        <v>2735</v>
      </c>
      <c r="E509" t="s">
        <v>832</v>
      </c>
      <c r="F509" t="s">
        <v>1657</v>
      </c>
      <c r="G509" t="s">
        <v>3078</v>
      </c>
      <c r="H509" t="str">
        <f t="shared" si="21"/>
        <v>USALocation</v>
      </c>
      <c r="I509" t="s">
        <v>417</v>
      </c>
      <c r="J509" t="str">
        <f t="shared" si="22"/>
        <v>IndianaLocation</v>
      </c>
      <c r="K509">
        <v>40.970999999999997</v>
      </c>
      <c r="L509">
        <v>-85.206000000000003</v>
      </c>
      <c r="M509" s="3">
        <v>18888</v>
      </c>
      <c r="N509" t="s">
        <v>17</v>
      </c>
    </row>
    <row r="510" spans="1:14" x14ac:dyDescent="0.35">
      <c r="A510" t="s">
        <v>31</v>
      </c>
      <c r="B510" s="9">
        <v>32.725409999999997</v>
      </c>
      <c r="C510" s="9">
        <v>-97.320849999999993</v>
      </c>
      <c r="D510" t="s">
        <v>2957</v>
      </c>
      <c r="E510" t="s">
        <v>1081</v>
      </c>
      <c r="F510" t="s">
        <v>1880</v>
      </c>
      <c r="G510" t="s">
        <v>3078</v>
      </c>
      <c r="H510" t="str">
        <f t="shared" si="21"/>
        <v>USALocation</v>
      </c>
      <c r="I510" t="s">
        <v>478</v>
      </c>
      <c r="J510" t="str">
        <f t="shared" si="22"/>
        <v>TexasLocation</v>
      </c>
      <c r="K510">
        <v>32.664000000000001</v>
      </c>
      <c r="L510">
        <v>-97.093999999999994</v>
      </c>
      <c r="M510" s="3">
        <v>22299</v>
      </c>
      <c r="N510" t="s">
        <v>12</v>
      </c>
    </row>
    <row r="511" spans="1:14" x14ac:dyDescent="0.35">
      <c r="A511" t="s">
        <v>31</v>
      </c>
      <c r="B511" s="9">
        <v>32.725409999999997</v>
      </c>
      <c r="C511" s="9">
        <v>-97.320849999999993</v>
      </c>
      <c r="D511" t="s">
        <v>2958</v>
      </c>
      <c r="E511" t="s">
        <v>1082</v>
      </c>
      <c r="F511" t="s">
        <v>1881</v>
      </c>
      <c r="G511" t="s">
        <v>3078</v>
      </c>
      <c r="H511" t="str">
        <f t="shared" si="21"/>
        <v>USALocation</v>
      </c>
      <c r="I511" t="s">
        <v>478</v>
      </c>
      <c r="J511" t="str">
        <f t="shared" si="22"/>
        <v>TexasLocation</v>
      </c>
      <c r="K511">
        <v>32.972999999999999</v>
      </c>
      <c r="L511">
        <v>-97.317999999999998</v>
      </c>
      <c r="M511" s="3">
        <v>27532</v>
      </c>
      <c r="N511" t="s">
        <v>12</v>
      </c>
    </row>
    <row r="512" spans="1:14" x14ac:dyDescent="0.35">
      <c r="A512" t="s">
        <v>31</v>
      </c>
      <c r="B512" s="9">
        <v>32.725409999999997</v>
      </c>
      <c r="C512" s="9">
        <v>-97.320849999999993</v>
      </c>
      <c r="D512" t="s">
        <v>2955</v>
      </c>
      <c r="E512" t="s">
        <v>1079</v>
      </c>
      <c r="F512" t="s">
        <v>1878</v>
      </c>
      <c r="G512" t="s">
        <v>3078</v>
      </c>
      <c r="H512" t="str">
        <f t="shared" si="21"/>
        <v>USALocation</v>
      </c>
      <c r="I512" t="s">
        <v>478</v>
      </c>
      <c r="J512" t="str">
        <f t="shared" si="22"/>
        <v>TexasLocation</v>
      </c>
      <c r="K512">
        <v>32.767000000000003</v>
      </c>
      <c r="L512">
        <v>-97.45</v>
      </c>
      <c r="M512" s="3">
        <v>12933</v>
      </c>
      <c r="N512" t="s">
        <v>12</v>
      </c>
    </row>
    <row r="513" spans="1:14" x14ac:dyDescent="0.35">
      <c r="A513" t="s">
        <v>31</v>
      </c>
      <c r="B513" s="9">
        <v>32.725409999999997</v>
      </c>
      <c r="C513" s="9">
        <v>-97.320849999999993</v>
      </c>
      <c r="D513" t="s">
        <v>2956</v>
      </c>
      <c r="E513" t="s">
        <v>1080</v>
      </c>
      <c r="F513" t="s">
        <v>1879</v>
      </c>
      <c r="G513" t="s">
        <v>3078</v>
      </c>
      <c r="H513" t="str">
        <f t="shared" si="21"/>
        <v>USALocation</v>
      </c>
      <c r="I513" t="s">
        <v>478</v>
      </c>
      <c r="J513" t="str">
        <f t="shared" si="22"/>
        <v>TexasLocation</v>
      </c>
      <c r="K513">
        <v>32.564999999999998</v>
      </c>
      <c r="L513">
        <v>-97.308000000000007</v>
      </c>
      <c r="M513" s="3">
        <v>17877</v>
      </c>
      <c r="N513" t="s">
        <v>12</v>
      </c>
    </row>
    <row r="514" spans="1:14" x14ac:dyDescent="0.35">
      <c r="A514" t="s">
        <v>31</v>
      </c>
      <c r="B514" s="9">
        <v>32.725409999999997</v>
      </c>
      <c r="C514" s="9">
        <v>-97.320849999999993</v>
      </c>
      <c r="D514" t="s">
        <v>2954</v>
      </c>
      <c r="E514" t="s">
        <v>1078</v>
      </c>
      <c r="F514" t="s">
        <v>1877</v>
      </c>
      <c r="G514" t="s">
        <v>3078</v>
      </c>
      <c r="H514" t="str">
        <f t="shared" ref="H514:H577" si="23">G514&amp;"Location"</f>
        <v>USALocation</v>
      </c>
      <c r="I514" t="s">
        <v>478</v>
      </c>
      <c r="J514" t="str">
        <f t="shared" ref="J514:J577" si="24">VLOOKUP(I514,V:W,2,FALSE)</f>
        <v>TexasLocation</v>
      </c>
      <c r="K514">
        <v>32.819000000000003</v>
      </c>
      <c r="L514">
        <v>-97.361000000000004</v>
      </c>
      <c r="M514" s="3">
        <v>11063</v>
      </c>
      <c r="N514" t="s">
        <v>12</v>
      </c>
    </row>
    <row r="515" spans="1:14" x14ac:dyDescent="0.35">
      <c r="A515" t="s">
        <v>508</v>
      </c>
      <c r="B515" t="s">
        <v>3032</v>
      </c>
      <c r="C515" t="s">
        <v>3032</v>
      </c>
      <c r="D515" s="4" t="s">
        <v>509</v>
      </c>
      <c r="E515" t="s">
        <v>509</v>
      </c>
      <c r="F515" s="5" t="s">
        <v>510</v>
      </c>
      <c r="G515" t="s">
        <v>3078</v>
      </c>
      <c r="H515" t="str">
        <f t="shared" si="23"/>
        <v>USALocation</v>
      </c>
      <c r="I515" s="6" t="s">
        <v>498</v>
      </c>
      <c r="J515" t="str">
        <f t="shared" si="24"/>
        <v>NERCLocation</v>
      </c>
      <c r="M515" s="3"/>
      <c r="N515" t="s">
        <v>17</v>
      </c>
    </row>
    <row r="516" spans="1:14" x14ac:dyDescent="0.35">
      <c r="A516" t="s">
        <v>102</v>
      </c>
      <c r="B516" s="9">
        <v>37.548270000000002</v>
      </c>
      <c r="C516" s="9">
        <v>-121.98857</v>
      </c>
      <c r="D516" t="s">
        <v>2579</v>
      </c>
      <c r="E516" t="s">
        <v>668</v>
      </c>
      <c r="F516" t="s">
        <v>1500</v>
      </c>
      <c r="G516" t="s">
        <v>3078</v>
      </c>
      <c r="H516" t="str">
        <f t="shared" si="23"/>
        <v>USALocation</v>
      </c>
      <c r="I516" t="s">
        <v>399</v>
      </c>
      <c r="J516" t="str">
        <f t="shared" si="24"/>
        <v>CaliforniaLocation</v>
      </c>
      <c r="K516">
        <v>37.692999999999998</v>
      </c>
      <c r="L516">
        <v>-121.81399999999999</v>
      </c>
      <c r="M516" s="3">
        <v>22257</v>
      </c>
      <c r="N516" t="s">
        <v>12</v>
      </c>
    </row>
    <row r="517" spans="1:14" x14ac:dyDescent="0.35">
      <c r="A517" t="s">
        <v>102</v>
      </c>
      <c r="B517" s="9">
        <v>37.548270000000002</v>
      </c>
      <c r="C517" s="9">
        <v>-121.98857</v>
      </c>
      <c r="D517" t="s">
        <v>2580</v>
      </c>
      <c r="E517" t="s">
        <v>669</v>
      </c>
      <c r="F517" t="s">
        <v>1501</v>
      </c>
      <c r="G517" t="s">
        <v>3078</v>
      </c>
      <c r="H517" t="str">
        <f t="shared" si="23"/>
        <v>USALocation</v>
      </c>
      <c r="I517" t="s">
        <v>399</v>
      </c>
      <c r="J517" t="str">
        <f t="shared" si="24"/>
        <v>CaliforniaLocation</v>
      </c>
      <c r="K517">
        <v>37.517000000000003</v>
      </c>
      <c r="L517">
        <v>-122.25</v>
      </c>
      <c r="M517" s="3">
        <v>23313</v>
      </c>
      <c r="N517" t="s">
        <v>12</v>
      </c>
    </row>
    <row r="518" spans="1:14" x14ac:dyDescent="0.35">
      <c r="A518" t="s">
        <v>50</v>
      </c>
      <c r="B518" s="9">
        <v>36.747729999999997</v>
      </c>
      <c r="C518" s="9">
        <v>-119.77237</v>
      </c>
      <c r="D518" t="s">
        <v>2581</v>
      </c>
      <c r="E518" t="s">
        <v>670</v>
      </c>
      <c r="F518" t="s">
        <v>1502</v>
      </c>
      <c r="G518" t="s">
        <v>3078</v>
      </c>
      <c r="H518" t="str">
        <f t="shared" si="23"/>
        <v>USALocation</v>
      </c>
      <c r="I518" t="s">
        <v>399</v>
      </c>
      <c r="J518" t="str">
        <f t="shared" si="24"/>
        <v>CaliforniaLocation</v>
      </c>
      <c r="K518">
        <v>36.731999999999999</v>
      </c>
      <c r="L518">
        <v>-119.82</v>
      </c>
      <c r="M518" s="3">
        <v>4590</v>
      </c>
      <c r="N518" t="s">
        <v>12</v>
      </c>
    </row>
    <row r="519" spans="1:14" x14ac:dyDescent="0.35">
      <c r="A519" t="s">
        <v>50</v>
      </c>
      <c r="B519" s="9">
        <v>36.747729999999997</v>
      </c>
      <c r="C519" s="9">
        <v>-119.77237</v>
      </c>
      <c r="D519" t="s">
        <v>2582</v>
      </c>
      <c r="E519" t="s">
        <v>671</v>
      </c>
      <c r="F519" t="s">
        <v>1503</v>
      </c>
      <c r="G519" t="s">
        <v>3078</v>
      </c>
      <c r="H519" t="str">
        <f t="shared" si="23"/>
        <v>USALocation</v>
      </c>
      <c r="I519" t="s">
        <v>399</v>
      </c>
      <c r="J519" t="str">
        <f t="shared" si="24"/>
        <v>CaliforniaLocation</v>
      </c>
      <c r="K519">
        <v>36.78</v>
      </c>
      <c r="L519">
        <v>-119.71899999999999</v>
      </c>
      <c r="M519" s="3">
        <v>5956</v>
      </c>
      <c r="N519" t="s">
        <v>15</v>
      </c>
    </row>
    <row r="520" spans="1:14" x14ac:dyDescent="0.35">
      <c r="A520" t="s">
        <v>168</v>
      </c>
      <c r="B520" s="9">
        <v>29.651630000000001</v>
      </c>
      <c r="C520" s="9">
        <v>-82.324830000000006</v>
      </c>
      <c r="D520" t="s">
        <v>2676</v>
      </c>
      <c r="E520" t="s">
        <v>771</v>
      </c>
      <c r="F520" t="s">
        <v>1598</v>
      </c>
      <c r="G520" t="s">
        <v>3078</v>
      </c>
      <c r="H520" t="str">
        <f t="shared" si="23"/>
        <v>USALocation</v>
      </c>
      <c r="I520" t="s">
        <v>409</v>
      </c>
      <c r="J520" t="str">
        <f t="shared" si="24"/>
        <v>FloridaLocation</v>
      </c>
      <c r="K520">
        <v>29.692</v>
      </c>
      <c r="L520">
        <v>-82.275999999999996</v>
      </c>
      <c r="M520" s="3">
        <v>6512</v>
      </c>
      <c r="N520" t="s">
        <v>12</v>
      </c>
    </row>
    <row r="521" spans="1:14" x14ac:dyDescent="0.35">
      <c r="A521" t="s">
        <v>101</v>
      </c>
      <c r="B521" s="9">
        <v>32.912619999999997</v>
      </c>
      <c r="C521" s="9">
        <v>-96.63888</v>
      </c>
      <c r="D521" t="s">
        <v>2959</v>
      </c>
      <c r="E521" t="s">
        <v>1083</v>
      </c>
      <c r="F521" t="s">
        <v>1882</v>
      </c>
      <c r="G521" t="s">
        <v>3078</v>
      </c>
      <c r="H521" t="str">
        <f t="shared" si="23"/>
        <v>USALocation</v>
      </c>
      <c r="I521" t="s">
        <v>478</v>
      </c>
      <c r="J521" t="str">
        <f t="shared" si="24"/>
        <v>TexasLocation</v>
      </c>
      <c r="K521">
        <v>32.747</v>
      </c>
      <c r="L521">
        <v>-96.531000000000006</v>
      </c>
      <c r="M521" s="3">
        <v>20994</v>
      </c>
      <c r="N521" t="s">
        <v>12</v>
      </c>
    </row>
    <row r="522" spans="1:14" x14ac:dyDescent="0.35">
      <c r="A522" t="s">
        <v>606</v>
      </c>
      <c r="B522" t="s">
        <v>3032</v>
      </c>
      <c r="C522" t="s">
        <v>3032</v>
      </c>
      <c r="D522" s="4" t="s">
        <v>607</v>
      </c>
      <c r="E522" t="s">
        <v>607</v>
      </c>
      <c r="F522" t="s">
        <v>608</v>
      </c>
      <c r="G522" t="s">
        <v>3078</v>
      </c>
      <c r="H522" t="str">
        <f t="shared" si="23"/>
        <v>USALocation</v>
      </c>
      <c r="I522" t="s">
        <v>607</v>
      </c>
      <c r="J522" t="str">
        <f t="shared" si="24"/>
        <v>GasWeightedCONUSLocation</v>
      </c>
      <c r="M522" s="3"/>
      <c r="N522" t="s">
        <v>15</v>
      </c>
    </row>
    <row r="523" spans="1:14" x14ac:dyDescent="0.35">
      <c r="A523" t="s">
        <v>113</v>
      </c>
      <c r="B523" s="9">
        <v>34.142510000000001</v>
      </c>
      <c r="C523" s="9">
        <v>-118.25508000000001</v>
      </c>
      <c r="D523" t="s">
        <v>2584</v>
      </c>
      <c r="E523" t="s">
        <v>673</v>
      </c>
      <c r="F523" t="s">
        <v>1505</v>
      </c>
      <c r="G523" t="s">
        <v>3078</v>
      </c>
      <c r="H523" t="str">
        <f t="shared" si="23"/>
        <v>USALocation</v>
      </c>
      <c r="I523" t="s">
        <v>399</v>
      </c>
      <c r="J523" t="str">
        <f t="shared" si="24"/>
        <v>CaliforniaLocation</v>
      </c>
      <c r="K523">
        <v>34.21</v>
      </c>
      <c r="L523">
        <v>-118.489</v>
      </c>
      <c r="M523" s="3">
        <v>22790</v>
      </c>
      <c r="N523" t="s">
        <v>12</v>
      </c>
    </row>
    <row r="524" spans="1:14" x14ac:dyDescent="0.35">
      <c r="A524" t="s">
        <v>113</v>
      </c>
      <c r="B524" s="9">
        <v>34.142510000000001</v>
      </c>
      <c r="C524" s="9">
        <v>-118.25508000000001</v>
      </c>
      <c r="D524" t="s">
        <v>2583</v>
      </c>
      <c r="E524" t="s">
        <v>672</v>
      </c>
      <c r="F524" t="s">
        <v>1504</v>
      </c>
      <c r="G524" t="s">
        <v>3078</v>
      </c>
      <c r="H524" t="str">
        <f t="shared" si="23"/>
        <v>USALocation</v>
      </c>
      <c r="I524" t="s">
        <v>399</v>
      </c>
      <c r="J524" t="str">
        <f t="shared" si="24"/>
        <v>CaliforniaLocation</v>
      </c>
      <c r="K524">
        <v>34.259</v>
      </c>
      <c r="L524">
        <v>-118.413</v>
      </c>
      <c r="M524" s="3">
        <v>19460</v>
      </c>
      <c r="N524" t="s">
        <v>12</v>
      </c>
    </row>
    <row r="525" spans="1:14" x14ac:dyDescent="0.35">
      <c r="A525" t="s">
        <v>119</v>
      </c>
      <c r="B525" s="9">
        <v>42.963360000000002</v>
      </c>
      <c r="C525" s="9">
        <v>-85.668090000000007</v>
      </c>
      <c r="D525" t="s">
        <v>2795</v>
      </c>
      <c r="E525" t="s">
        <v>899</v>
      </c>
      <c r="F525" t="s">
        <v>1717</v>
      </c>
      <c r="G525" t="s">
        <v>3078</v>
      </c>
      <c r="H525" t="str">
        <f t="shared" si="23"/>
        <v>USALocation</v>
      </c>
      <c r="I525" t="s">
        <v>434</v>
      </c>
      <c r="J525" t="str">
        <f t="shared" si="24"/>
        <v>MichiganLocation</v>
      </c>
      <c r="K525">
        <v>42.883000000000003</v>
      </c>
      <c r="L525">
        <v>-85.524000000000001</v>
      </c>
      <c r="M525" s="3">
        <v>14747</v>
      </c>
      <c r="N525" t="s">
        <v>17</v>
      </c>
    </row>
    <row r="526" spans="1:14" x14ac:dyDescent="0.35">
      <c r="A526" t="s">
        <v>211</v>
      </c>
      <c r="B526" s="9">
        <v>40.423310000000001</v>
      </c>
      <c r="C526" s="9">
        <v>-104.70913</v>
      </c>
      <c r="D526" t="s">
        <v>2659</v>
      </c>
      <c r="E526" t="s">
        <v>750</v>
      </c>
      <c r="F526" t="s">
        <v>1581</v>
      </c>
      <c r="G526" t="s">
        <v>3078</v>
      </c>
      <c r="H526" t="str">
        <f t="shared" si="23"/>
        <v>USALocation</v>
      </c>
      <c r="I526" t="s">
        <v>401</v>
      </c>
      <c r="J526" t="str">
        <f t="shared" si="24"/>
        <v>ColoradoLocation</v>
      </c>
      <c r="K526">
        <v>40.436</v>
      </c>
      <c r="L526">
        <v>-104.63200000000001</v>
      </c>
      <c r="M526" s="3">
        <v>6679</v>
      </c>
      <c r="N526" t="s">
        <v>12</v>
      </c>
    </row>
    <row r="527" spans="1:14" x14ac:dyDescent="0.35">
      <c r="A527" t="s">
        <v>202</v>
      </c>
      <c r="B527" s="9">
        <v>44.519159999999999</v>
      </c>
      <c r="C527" s="9">
        <v>-88.019829999999999</v>
      </c>
      <c r="D527" t="s">
        <v>3026</v>
      </c>
      <c r="E527" t="s">
        <v>1156</v>
      </c>
      <c r="F527" t="s">
        <v>1949</v>
      </c>
      <c r="G527" t="s">
        <v>3078</v>
      </c>
      <c r="H527" t="str">
        <f t="shared" si="23"/>
        <v>USALocation</v>
      </c>
      <c r="I527" t="s">
        <v>491</v>
      </c>
      <c r="J527" t="str">
        <f t="shared" si="24"/>
        <v>WisconsinLocation</v>
      </c>
      <c r="K527">
        <v>44.478999999999999</v>
      </c>
      <c r="L527">
        <v>-88.137</v>
      </c>
      <c r="M527" s="3">
        <v>10310</v>
      </c>
      <c r="N527" t="s">
        <v>12</v>
      </c>
    </row>
    <row r="528" spans="1:14" x14ac:dyDescent="0.35">
      <c r="A528" t="s">
        <v>83</v>
      </c>
      <c r="B528" s="9">
        <v>36.07264</v>
      </c>
      <c r="C528" s="9">
        <v>-79.791979999999995</v>
      </c>
      <c r="D528" t="s">
        <v>2861</v>
      </c>
      <c r="E528" t="s">
        <v>976</v>
      </c>
      <c r="F528" t="s">
        <v>1783</v>
      </c>
      <c r="G528" t="s">
        <v>3078</v>
      </c>
      <c r="H528" t="str">
        <f t="shared" si="23"/>
        <v>USALocation</v>
      </c>
      <c r="I528" t="s">
        <v>457</v>
      </c>
      <c r="J528" t="str">
        <f t="shared" si="24"/>
        <v>NorthCarolinaLocation</v>
      </c>
      <c r="K528">
        <v>36.046999999999997</v>
      </c>
      <c r="L528">
        <v>-79.477000000000004</v>
      </c>
      <c r="M528" s="3">
        <v>28456</v>
      </c>
      <c r="N528" t="s">
        <v>12</v>
      </c>
    </row>
    <row r="529" spans="1:14" x14ac:dyDescent="0.35">
      <c r="A529" t="s">
        <v>83</v>
      </c>
      <c r="B529" s="9">
        <v>36.07264</v>
      </c>
      <c r="C529" s="9">
        <v>-79.791979999999995</v>
      </c>
      <c r="D529" t="s">
        <v>2860</v>
      </c>
      <c r="E529" t="s">
        <v>975</v>
      </c>
      <c r="F529" t="s">
        <v>1782</v>
      </c>
      <c r="G529" t="s">
        <v>3078</v>
      </c>
      <c r="H529" t="str">
        <f t="shared" si="23"/>
        <v>USALocation</v>
      </c>
      <c r="I529" t="s">
        <v>457</v>
      </c>
      <c r="J529" t="str">
        <f t="shared" si="24"/>
        <v>NorthCarolinaLocation</v>
      </c>
      <c r="K529">
        <v>36.097000000000001</v>
      </c>
      <c r="L529">
        <v>-79.942999999999998</v>
      </c>
      <c r="M529" s="3">
        <v>13838</v>
      </c>
      <c r="N529" t="s">
        <v>12</v>
      </c>
    </row>
    <row r="530" spans="1:14" x14ac:dyDescent="0.35">
      <c r="A530" t="s">
        <v>213</v>
      </c>
      <c r="B530" t="s">
        <v>3032</v>
      </c>
      <c r="C530" t="s">
        <v>3032</v>
      </c>
      <c r="D530" t="s">
        <v>2716</v>
      </c>
      <c r="E530" t="s">
        <v>811</v>
      </c>
      <c r="F530" t="s">
        <v>1638</v>
      </c>
      <c r="G530" t="s">
        <v>3078</v>
      </c>
      <c r="H530" t="str">
        <f t="shared" si="23"/>
        <v>USALocation</v>
      </c>
      <c r="I530" t="s">
        <v>411</v>
      </c>
      <c r="J530" t="str">
        <f t="shared" si="24"/>
        <v>GeorgiaLocation</v>
      </c>
      <c r="K530">
        <v>33.363999999999997</v>
      </c>
      <c r="L530">
        <v>-81.962999999999994</v>
      </c>
      <c r="M530" s="3">
        <v>-1</v>
      </c>
      <c r="N530" t="s">
        <v>13</v>
      </c>
    </row>
    <row r="531" spans="1:14" x14ac:dyDescent="0.35">
      <c r="A531" t="s">
        <v>213</v>
      </c>
      <c r="B531" t="s">
        <v>3032</v>
      </c>
      <c r="C531" t="s">
        <v>3032</v>
      </c>
      <c r="D531" t="s">
        <v>2796</v>
      </c>
      <c r="E531" t="s">
        <v>900</v>
      </c>
      <c r="F531" t="s">
        <v>1718</v>
      </c>
      <c r="G531" t="s">
        <v>3078</v>
      </c>
      <c r="H531" t="str">
        <f t="shared" si="23"/>
        <v>USALocation</v>
      </c>
      <c r="I531" t="s">
        <v>434</v>
      </c>
      <c r="J531" t="str">
        <f t="shared" si="24"/>
        <v>MichiganLocation</v>
      </c>
      <c r="K531">
        <v>42.966999999999999</v>
      </c>
      <c r="L531">
        <v>-83.748999999999995</v>
      </c>
      <c r="M531" s="3">
        <v>-1</v>
      </c>
      <c r="N531" t="s">
        <v>17</v>
      </c>
    </row>
    <row r="532" spans="1:14" x14ac:dyDescent="0.35">
      <c r="A532" t="s">
        <v>213</v>
      </c>
      <c r="B532" t="s">
        <v>3032</v>
      </c>
      <c r="C532" t="s">
        <v>3032</v>
      </c>
      <c r="D532" t="s">
        <v>2994</v>
      </c>
      <c r="E532" t="s">
        <v>1120</v>
      </c>
      <c r="F532" t="s">
        <v>1917</v>
      </c>
      <c r="G532" t="s">
        <v>3078</v>
      </c>
      <c r="H532" t="str">
        <f t="shared" si="23"/>
        <v>USALocation</v>
      </c>
      <c r="I532" t="s">
        <v>483</v>
      </c>
      <c r="J532" t="str">
        <f t="shared" si="24"/>
        <v>VermontLocation</v>
      </c>
      <c r="K532">
        <v>44.468000000000004</v>
      </c>
      <c r="L532">
        <v>-73.150000000000006</v>
      </c>
      <c r="M532" s="3">
        <v>-1</v>
      </c>
      <c r="N532" t="s">
        <v>13</v>
      </c>
    </row>
    <row r="533" spans="1:14" x14ac:dyDescent="0.35">
      <c r="A533" t="s">
        <v>213</v>
      </c>
      <c r="B533" t="s">
        <v>3032</v>
      </c>
      <c r="C533" t="s">
        <v>3032</v>
      </c>
      <c r="D533" t="s">
        <v>2797</v>
      </c>
      <c r="E533" t="s">
        <v>1022</v>
      </c>
      <c r="F533" t="s">
        <v>1824</v>
      </c>
      <c r="G533" t="s">
        <v>3078</v>
      </c>
      <c r="H533" t="str">
        <f t="shared" si="23"/>
        <v>USALocation</v>
      </c>
      <c r="I533" t="s">
        <v>467</v>
      </c>
      <c r="J533" t="str">
        <f t="shared" si="24"/>
        <v>PennsylvaniaLocation</v>
      </c>
      <c r="K533">
        <v>40.216999999999999</v>
      </c>
      <c r="L533">
        <v>-76.850999999999999</v>
      </c>
      <c r="M533" s="3">
        <v>-1</v>
      </c>
      <c r="N533" t="s">
        <v>13</v>
      </c>
    </row>
    <row r="534" spans="1:14" x14ac:dyDescent="0.35">
      <c r="A534" t="s">
        <v>213</v>
      </c>
      <c r="B534" t="s">
        <v>3032</v>
      </c>
      <c r="C534" t="s">
        <v>3032</v>
      </c>
      <c r="D534" t="s">
        <v>3031</v>
      </c>
      <c r="E534" t="s">
        <v>1162</v>
      </c>
      <c r="F534" t="s">
        <v>1954</v>
      </c>
      <c r="G534" t="s">
        <v>3078</v>
      </c>
      <c r="H534" t="str">
        <f t="shared" si="23"/>
        <v>USALocation</v>
      </c>
      <c r="I534" t="s">
        <v>493</v>
      </c>
      <c r="J534" t="str">
        <f t="shared" si="24"/>
        <v>WyomingLocation</v>
      </c>
      <c r="K534">
        <v>41.15</v>
      </c>
      <c r="L534">
        <v>-104.81699999999999</v>
      </c>
      <c r="M534" s="3">
        <v>-1</v>
      </c>
      <c r="N534" t="s">
        <v>21</v>
      </c>
    </row>
    <row r="535" spans="1:14" x14ac:dyDescent="0.35">
      <c r="A535" t="s">
        <v>213</v>
      </c>
      <c r="B535" t="s">
        <v>3032</v>
      </c>
      <c r="C535" t="s">
        <v>3032</v>
      </c>
      <c r="D535" t="s">
        <v>2918</v>
      </c>
      <c r="E535" t="s">
        <v>1041</v>
      </c>
      <c r="F535" t="s">
        <v>1841</v>
      </c>
      <c r="G535" t="s">
        <v>3078</v>
      </c>
      <c r="H535" t="str">
        <f t="shared" si="23"/>
        <v>USALocation</v>
      </c>
      <c r="I535" t="s">
        <v>471</v>
      </c>
      <c r="J535" t="str">
        <f t="shared" si="24"/>
        <v>SouthCarolinaLocation</v>
      </c>
      <c r="K535">
        <v>34.884</v>
      </c>
      <c r="L535">
        <v>-82.221000000000004</v>
      </c>
      <c r="M535" s="3">
        <v>-1</v>
      </c>
      <c r="N535" t="s">
        <v>13</v>
      </c>
    </row>
    <row r="536" spans="1:14" x14ac:dyDescent="0.35">
      <c r="A536" t="s">
        <v>213</v>
      </c>
      <c r="B536" t="s">
        <v>3032</v>
      </c>
      <c r="C536" t="s">
        <v>3032</v>
      </c>
      <c r="D536" t="s">
        <v>2717</v>
      </c>
      <c r="E536" t="s">
        <v>812</v>
      </c>
      <c r="F536" t="s">
        <v>1639</v>
      </c>
      <c r="G536" t="s">
        <v>3078</v>
      </c>
      <c r="H536" t="str">
        <f t="shared" si="23"/>
        <v>USALocation</v>
      </c>
      <c r="I536" t="s">
        <v>411</v>
      </c>
      <c r="J536" t="str">
        <f t="shared" si="24"/>
        <v>GeorgiaLocation</v>
      </c>
      <c r="K536">
        <v>32.685000000000002</v>
      </c>
      <c r="L536">
        <v>-83.653000000000006</v>
      </c>
      <c r="M536" s="3">
        <v>-1</v>
      </c>
      <c r="N536" t="s">
        <v>13</v>
      </c>
    </row>
    <row r="537" spans="1:14" x14ac:dyDescent="0.35">
      <c r="A537" t="s">
        <v>213</v>
      </c>
      <c r="B537" t="s">
        <v>3032</v>
      </c>
      <c r="C537" t="s">
        <v>3032</v>
      </c>
      <c r="D537" t="s">
        <v>2670</v>
      </c>
      <c r="E537" t="s">
        <v>763</v>
      </c>
      <c r="F537" t="s">
        <v>1592</v>
      </c>
      <c r="G537" t="s">
        <v>3078</v>
      </c>
      <c r="H537" t="str">
        <f t="shared" si="23"/>
        <v>USALocation</v>
      </c>
      <c r="I537" t="s">
        <v>405</v>
      </c>
      <c r="J537" t="str">
        <f t="shared" si="24"/>
        <v>DelawareLocation</v>
      </c>
      <c r="K537">
        <v>39.673999999999999</v>
      </c>
      <c r="L537">
        <v>-75.605999999999995</v>
      </c>
      <c r="M537" s="3">
        <v>-1</v>
      </c>
      <c r="N537" t="s">
        <v>13</v>
      </c>
    </row>
    <row r="538" spans="1:14" x14ac:dyDescent="0.35">
      <c r="A538" t="s">
        <v>213</v>
      </c>
      <c r="B538" t="s">
        <v>3032</v>
      </c>
      <c r="C538" t="s">
        <v>3032</v>
      </c>
      <c r="D538" t="s">
        <v>2770</v>
      </c>
      <c r="E538" t="s">
        <v>871</v>
      </c>
      <c r="F538" t="s">
        <v>1692</v>
      </c>
      <c r="G538" t="s">
        <v>3078</v>
      </c>
      <c r="H538" t="str">
        <f t="shared" si="23"/>
        <v>USALocation</v>
      </c>
      <c r="I538" t="s">
        <v>427</v>
      </c>
      <c r="J538" t="str">
        <f t="shared" si="24"/>
        <v>MaineLocation</v>
      </c>
      <c r="K538">
        <v>43.642000000000003</v>
      </c>
      <c r="L538">
        <v>-70.304000000000002</v>
      </c>
      <c r="M538" s="3">
        <v>-1</v>
      </c>
      <c r="N538" t="s">
        <v>13</v>
      </c>
    </row>
    <row r="539" spans="1:14" x14ac:dyDescent="0.35">
      <c r="A539" t="s">
        <v>213</v>
      </c>
      <c r="B539" t="s">
        <v>3032</v>
      </c>
      <c r="C539" t="s">
        <v>3032</v>
      </c>
      <c r="D539" t="s">
        <v>2836</v>
      </c>
      <c r="E539" t="s">
        <v>948</v>
      </c>
      <c r="F539" t="s">
        <v>1758</v>
      </c>
      <c r="G539" t="s">
        <v>3078</v>
      </c>
      <c r="H539" t="str">
        <f t="shared" si="23"/>
        <v>USALocation</v>
      </c>
      <c r="I539" t="s">
        <v>451</v>
      </c>
      <c r="J539" t="str">
        <f t="shared" si="24"/>
        <v>NewJerseyLocation</v>
      </c>
      <c r="K539">
        <v>40.277000000000001</v>
      </c>
      <c r="L539">
        <v>-74.816000000000003</v>
      </c>
      <c r="M539" s="3">
        <v>-1</v>
      </c>
      <c r="N539" t="s">
        <v>13</v>
      </c>
    </row>
    <row r="540" spans="1:14" x14ac:dyDescent="0.35">
      <c r="A540" t="s">
        <v>172</v>
      </c>
      <c r="B540" s="9">
        <v>41.763710000000003</v>
      </c>
      <c r="C540" s="9">
        <v>-72.685090000000002</v>
      </c>
      <c r="D540" t="s">
        <v>2665</v>
      </c>
      <c r="E540" t="s">
        <v>757</v>
      </c>
      <c r="F540" t="s">
        <v>1587</v>
      </c>
      <c r="G540" t="s">
        <v>3078</v>
      </c>
      <c r="H540" t="str">
        <f t="shared" si="23"/>
        <v>USALocation</v>
      </c>
      <c r="I540" t="s">
        <v>403</v>
      </c>
      <c r="J540" t="str">
        <f t="shared" si="24"/>
        <v>ConnecticutLocation</v>
      </c>
      <c r="K540">
        <v>41.735999999999997</v>
      </c>
      <c r="L540">
        <v>-72.650999999999996</v>
      </c>
      <c r="M540" s="3">
        <v>4182</v>
      </c>
      <c r="N540" t="s">
        <v>12</v>
      </c>
    </row>
    <row r="541" spans="1:14" x14ac:dyDescent="0.35">
      <c r="A541" t="s">
        <v>82</v>
      </c>
      <c r="B541" s="9">
        <v>36.039700000000003</v>
      </c>
      <c r="C541" s="9">
        <v>-114.98193999999999</v>
      </c>
      <c r="D541" t="s">
        <v>2827</v>
      </c>
      <c r="E541" t="s">
        <v>937</v>
      </c>
      <c r="F541" t="s">
        <v>1749</v>
      </c>
      <c r="G541" t="s">
        <v>3078</v>
      </c>
      <c r="H541" t="str">
        <f t="shared" si="23"/>
        <v>USALocation</v>
      </c>
      <c r="I541" t="s">
        <v>447</v>
      </c>
      <c r="J541" t="str">
        <f t="shared" si="24"/>
        <v>NevadaLocation</v>
      </c>
      <c r="K541">
        <v>35.947000000000003</v>
      </c>
      <c r="L541">
        <v>-114.861</v>
      </c>
      <c r="M541" s="3">
        <v>14987</v>
      </c>
      <c r="N541" t="s">
        <v>12</v>
      </c>
    </row>
    <row r="542" spans="1:14" x14ac:dyDescent="0.35">
      <c r="A542" t="s">
        <v>100</v>
      </c>
      <c r="B542" s="9">
        <v>25.857600000000001</v>
      </c>
      <c r="C542" s="9">
        <v>-80.278109999999998</v>
      </c>
      <c r="D542" t="s">
        <v>2677</v>
      </c>
      <c r="E542" t="s">
        <v>772</v>
      </c>
      <c r="F542" t="s">
        <v>1599</v>
      </c>
      <c r="G542" t="s">
        <v>3078</v>
      </c>
      <c r="H542" t="str">
        <f t="shared" si="23"/>
        <v>USALocation</v>
      </c>
      <c r="I542" t="s">
        <v>409</v>
      </c>
      <c r="J542" t="str">
        <f t="shared" si="24"/>
        <v>FloridaLocation</v>
      </c>
      <c r="K542">
        <v>26.071999999999999</v>
      </c>
      <c r="L542">
        <v>-80.153999999999996</v>
      </c>
      <c r="M542" s="3">
        <v>26875</v>
      </c>
      <c r="N542" t="s">
        <v>12</v>
      </c>
    </row>
    <row r="543" spans="1:14" x14ac:dyDescent="0.35">
      <c r="A543" t="s">
        <v>69</v>
      </c>
      <c r="B543" s="9">
        <v>21.306940000000001</v>
      </c>
      <c r="C543" s="9">
        <v>-157.85833</v>
      </c>
      <c r="D543" t="s">
        <v>2721</v>
      </c>
      <c r="E543" t="s">
        <v>816</v>
      </c>
      <c r="F543" t="s">
        <v>1643</v>
      </c>
      <c r="G543" t="s">
        <v>3078</v>
      </c>
      <c r="H543" t="str">
        <f t="shared" si="23"/>
        <v>USALocation</v>
      </c>
      <c r="I543" t="s">
        <v>612</v>
      </c>
      <c r="J543" t="str">
        <f t="shared" si="24"/>
        <v>HawaiiLocation</v>
      </c>
      <c r="K543">
        <v>21.324000000000002</v>
      </c>
      <c r="L543">
        <v>-157.929</v>
      </c>
      <c r="M543" s="3">
        <v>7562</v>
      </c>
      <c r="N543" t="s">
        <v>12</v>
      </c>
    </row>
    <row r="544" spans="1:14" x14ac:dyDescent="0.35">
      <c r="A544" t="s">
        <v>69</v>
      </c>
      <c r="B544" s="9">
        <v>21.306940000000001</v>
      </c>
      <c r="C544" s="9">
        <v>-157.85833</v>
      </c>
      <c r="D544" t="s">
        <v>2723</v>
      </c>
      <c r="E544" t="s">
        <v>818</v>
      </c>
      <c r="F544" t="s">
        <v>1645</v>
      </c>
      <c r="G544" t="s">
        <v>3078</v>
      </c>
      <c r="H544" t="str">
        <f t="shared" si="23"/>
        <v>USALocation</v>
      </c>
      <c r="I544" t="s">
        <v>612</v>
      </c>
      <c r="J544" t="str">
        <f t="shared" si="24"/>
        <v>HawaiiLocation</v>
      </c>
      <c r="K544">
        <v>21.317</v>
      </c>
      <c r="L544">
        <v>-158.06700000000001</v>
      </c>
      <c r="M544" s="3">
        <v>21645</v>
      </c>
      <c r="N544" t="s">
        <v>12</v>
      </c>
    </row>
    <row r="545" spans="1:14" x14ac:dyDescent="0.35">
      <c r="A545" t="s">
        <v>69</v>
      </c>
      <c r="B545" s="9">
        <v>21.306940000000001</v>
      </c>
      <c r="C545" s="9">
        <v>-157.85833</v>
      </c>
      <c r="D545" t="s">
        <v>2722</v>
      </c>
      <c r="E545" t="s">
        <v>817</v>
      </c>
      <c r="F545" t="s">
        <v>1644</v>
      </c>
      <c r="G545" t="s">
        <v>3078</v>
      </c>
      <c r="H545" t="str">
        <f t="shared" si="23"/>
        <v>USALocation</v>
      </c>
      <c r="I545" t="s">
        <v>612</v>
      </c>
      <c r="J545" t="str">
        <f t="shared" si="24"/>
        <v>HawaiiLocation</v>
      </c>
      <c r="K545">
        <v>21.45</v>
      </c>
      <c r="L545">
        <v>-157.768</v>
      </c>
      <c r="M545" s="3">
        <v>18453</v>
      </c>
      <c r="N545" t="s">
        <v>12</v>
      </c>
    </row>
    <row r="546" spans="1:14" x14ac:dyDescent="0.35">
      <c r="A546" t="s">
        <v>69</v>
      </c>
      <c r="B546" s="9">
        <v>21.306940000000001</v>
      </c>
      <c r="C546" s="9">
        <v>-157.85833</v>
      </c>
      <c r="D546" t="s">
        <v>2724</v>
      </c>
      <c r="E546" t="s">
        <v>819</v>
      </c>
      <c r="F546" t="s">
        <v>1646</v>
      </c>
      <c r="G546" t="s">
        <v>3078</v>
      </c>
      <c r="H546" t="str">
        <f t="shared" si="23"/>
        <v>USALocation</v>
      </c>
      <c r="I546" t="s">
        <v>612</v>
      </c>
      <c r="J546" t="str">
        <f t="shared" si="24"/>
        <v>HawaiiLocation</v>
      </c>
      <c r="K546">
        <v>21.486999999999998</v>
      </c>
      <c r="L546">
        <v>-158.02799999999999</v>
      </c>
      <c r="M546" s="3">
        <v>26635</v>
      </c>
      <c r="N546" t="s">
        <v>12</v>
      </c>
    </row>
    <row r="547" spans="1:14" x14ac:dyDescent="0.35">
      <c r="A547" t="s">
        <v>18</v>
      </c>
      <c r="B547" s="9">
        <v>29.763280000000002</v>
      </c>
      <c r="C547" s="9">
        <v>-95.36327</v>
      </c>
      <c r="D547" t="s">
        <v>2964</v>
      </c>
      <c r="E547" t="s">
        <v>1088</v>
      </c>
      <c r="F547" t="s">
        <v>1887</v>
      </c>
      <c r="G547" t="s">
        <v>3078</v>
      </c>
      <c r="H547" t="str">
        <f t="shared" si="23"/>
        <v>USALocation</v>
      </c>
      <c r="I547" t="s">
        <v>478</v>
      </c>
      <c r="J547" t="str">
        <f t="shared" si="24"/>
        <v>TexasLocation</v>
      </c>
      <c r="K547">
        <v>29.518999999999998</v>
      </c>
      <c r="L547">
        <v>-95.242000000000004</v>
      </c>
      <c r="M547" s="3">
        <v>29583</v>
      </c>
      <c r="N547" t="s">
        <v>12</v>
      </c>
    </row>
    <row r="548" spans="1:14" x14ac:dyDescent="0.35">
      <c r="A548" t="s">
        <v>18</v>
      </c>
      <c r="B548" s="9">
        <v>29.763280000000002</v>
      </c>
      <c r="C548" s="9">
        <v>-95.36327</v>
      </c>
      <c r="D548" t="s">
        <v>2963</v>
      </c>
      <c r="E548" t="s">
        <v>1087</v>
      </c>
      <c r="F548" t="s">
        <v>1886</v>
      </c>
      <c r="G548" t="s">
        <v>3078</v>
      </c>
      <c r="H548" t="str">
        <f t="shared" si="23"/>
        <v>USALocation</v>
      </c>
      <c r="I548" t="s">
        <v>478</v>
      </c>
      <c r="J548" t="str">
        <f t="shared" si="24"/>
        <v>TexasLocation</v>
      </c>
      <c r="K548">
        <v>29.617000000000001</v>
      </c>
      <c r="L548">
        <v>-95.167000000000002</v>
      </c>
      <c r="M548" s="3">
        <v>24980</v>
      </c>
      <c r="N548" t="s">
        <v>12</v>
      </c>
    </row>
    <row r="549" spans="1:14" x14ac:dyDescent="0.35">
      <c r="A549" t="s">
        <v>18</v>
      </c>
      <c r="B549" s="9">
        <v>29.763280000000002</v>
      </c>
      <c r="C549" s="9">
        <v>-95.36327</v>
      </c>
      <c r="D549" t="s">
        <v>2962</v>
      </c>
      <c r="E549" t="s">
        <v>1086</v>
      </c>
      <c r="F549" t="s">
        <v>1885</v>
      </c>
      <c r="G549" t="s">
        <v>3078</v>
      </c>
      <c r="H549" t="str">
        <f t="shared" si="23"/>
        <v>USALocation</v>
      </c>
      <c r="I549" t="s">
        <v>478</v>
      </c>
      <c r="J549" t="str">
        <f t="shared" si="24"/>
        <v>TexasLocation</v>
      </c>
      <c r="K549">
        <v>29.98</v>
      </c>
      <c r="L549">
        <v>-95.36</v>
      </c>
      <c r="M549" s="3">
        <v>24100</v>
      </c>
      <c r="N549" t="s">
        <v>17</v>
      </c>
    </row>
    <row r="550" spans="1:14" x14ac:dyDescent="0.35">
      <c r="A550" t="s">
        <v>18</v>
      </c>
      <c r="B550" s="9">
        <v>29.763280000000002</v>
      </c>
      <c r="C550" s="9">
        <v>-95.36327</v>
      </c>
      <c r="D550" t="s">
        <v>2960</v>
      </c>
      <c r="E550" t="s">
        <v>1084</v>
      </c>
      <c r="F550" t="s">
        <v>1883</v>
      </c>
      <c r="G550" t="s">
        <v>3078</v>
      </c>
      <c r="H550" t="str">
        <f t="shared" si="23"/>
        <v>USALocation</v>
      </c>
      <c r="I550" t="s">
        <v>478</v>
      </c>
      <c r="J550" t="str">
        <f t="shared" si="24"/>
        <v>TexasLocation</v>
      </c>
      <c r="K550">
        <v>29.716999999999999</v>
      </c>
      <c r="L550">
        <v>-95.382999999999996</v>
      </c>
      <c r="M550" s="3">
        <v>5487</v>
      </c>
      <c r="N550" t="s">
        <v>12</v>
      </c>
    </row>
    <row r="551" spans="1:14" x14ac:dyDescent="0.35">
      <c r="A551" t="s">
        <v>18</v>
      </c>
      <c r="B551" s="9">
        <v>29.763280000000002</v>
      </c>
      <c r="C551" s="9">
        <v>-95.36327</v>
      </c>
      <c r="D551" t="s">
        <v>2961</v>
      </c>
      <c r="E551" t="s">
        <v>1085</v>
      </c>
      <c r="F551" t="s">
        <v>1884</v>
      </c>
      <c r="G551" t="s">
        <v>3078</v>
      </c>
      <c r="H551" t="str">
        <f t="shared" si="23"/>
        <v>USALocation</v>
      </c>
      <c r="I551" t="s">
        <v>478</v>
      </c>
      <c r="J551" t="str">
        <f t="shared" si="24"/>
        <v>TexasLocation</v>
      </c>
      <c r="K551">
        <v>29.638000000000002</v>
      </c>
      <c r="L551">
        <v>-95.281999999999996</v>
      </c>
      <c r="M551" s="3">
        <v>15989</v>
      </c>
      <c r="N551" t="s">
        <v>12</v>
      </c>
    </row>
    <row r="552" spans="1:14" x14ac:dyDescent="0.35">
      <c r="A552" t="s">
        <v>122</v>
      </c>
      <c r="B552" s="9">
        <v>34.730400000000003</v>
      </c>
      <c r="C552" s="9">
        <v>-86.585939999999994</v>
      </c>
      <c r="D552" t="s">
        <v>2546</v>
      </c>
      <c r="E552" t="s">
        <v>634</v>
      </c>
      <c r="F552" t="s">
        <v>1467</v>
      </c>
      <c r="G552" t="s">
        <v>3078</v>
      </c>
      <c r="H552" t="str">
        <f t="shared" si="23"/>
        <v>USALocation</v>
      </c>
      <c r="I552" t="s">
        <v>393</v>
      </c>
      <c r="J552" t="str">
        <f t="shared" si="24"/>
        <v>AlabamaLocation</v>
      </c>
      <c r="K552">
        <v>34.643999999999998</v>
      </c>
      <c r="L552">
        <v>-86.786000000000001</v>
      </c>
      <c r="M552" s="3">
        <v>20661</v>
      </c>
      <c r="N552" t="s">
        <v>17</v>
      </c>
    </row>
    <row r="553" spans="1:14" x14ac:dyDescent="0.35">
      <c r="A553" t="s">
        <v>122</v>
      </c>
      <c r="B553" s="9">
        <v>34.730400000000003</v>
      </c>
      <c r="C553" s="9">
        <v>-86.585939999999994</v>
      </c>
      <c r="D553" t="s">
        <v>2545</v>
      </c>
      <c r="E553" t="s">
        <v>633</v>
      </c>
      <c r="F553" t="s">
        <v>1466</v>
      </c>
      <c r="G553" t="s">
        <v>3078</v>
      </c>
      <c r="H553" t="str">
        <f t="shared" si="23"/>
        <v>USALocation</v>
      </c>
      <c r="I553" t="s">
        <v>393</v>
      </c>
      <c r="J553" t="str">
        <f t="shared" si="24"/>
        <v>AlabamaLocation</v>
      </c>
      <c r="K553">
        <v>34.860999999999997</v>
      </c>
      <c r="L553">
        <v>-86.557000000000002</v>
      </c>
      <c r="M553" s="3">
        <v>14760</v>
      </c>
      <c r="N553" t="s">
        <v>12</v>
      </c>
    </row>
    <row r="554" spans="1:14" x14ac:dyDescent="0.35">
      <c r="A554" t="s">
        <v>122</v>
      </c>
      <c r="B554" s="9">
        <v>34.730400000000003</v>
      </c>
      <c r="C554" s="9">
        <v>-86.585939999999994</v>
      </c>
      <c r="D554" t="s">
        <v>2544</v>
      </c>
      <c r="E554" t="s">
        <v>632</v>
      </c>
      <c r="F554" t="s">
        <v>1465</v>
      </c>
      <c r="G554" t="s">
        <v>3078</v>
      </c>
      <c r="H554" t="str">
        <f t="shared" si="23"/>
        <v>USALocation</v>
      </c>
      <c r="I554" t="s">
        <v>393</v>
      </c>
      <c r="J554" t="str">
        <f t="shared" si="24"/>
        <v>AlabamaLocation</v>
      </c>
      <c r="K554">
        <v>34.679000000000002</v>
      </c>
      <c r="L554">
        <v>-86.685000000000002</v>
      </c>
      <c r="M554" s="3">
        <v>10708</v>
      </c>
      <c r="N554" t="s">
        <v>12</v>
      </c>
    </row>
    <row r="555" spans="1:14" x14ac:dyDescent="0.35">
      <c r="A555" t="s">
        <v>182</v>
      </c>
      <c r="B555" s="9">
        <v>39.091119999999997</v>
      </c>
      <c r="C555" s="9">
        <v>-94.415509999999998</v>
      </c>
      <c r="D555" t="s">
        <v>2816</v>
      </c>
      <c r="E555" t="s">
        <v>923</v>
      </c>
      <c r="F555" t="s">
        <v>1738</v>
      </c>
      <c r="G555" t="s">
        <v>3078</v>
      </c>
      <c r="H555" t="str">
        <f t="shared" si="23"/>
        <v>USALocation</v>
      </c>
      <c r="I555" t="s">
        <v>440</v>
      </c>
      <c r="J555" t="str">
        <f t="shared" si="24"/>
        <v>MissouriLocation</v>
      </c>
      <c r="K555">
        <v>39.332999999999998</v>
      </c>
      <c r="L555">
        <v>-94.31</v>
      </c>
      <c r="M555" s="3">
        <v>28390</v>
      </c>
      <c r="N555" t="s">
        <v>12</v>
      </c>
    </row>
    <row r="556" spans="1:14" x14ac:dyDescent="0.35">
      <c r="A556" t="s">
        <v>32</v>
      </c>
      <c r="B556" s="9">
        <v>39.768380000000001</v>
      </c>
      <c r="C556" s="9">
        <v>-86.15804</v>
      </c>
      <c r="D556" t="s">
        <v>2738</v>
      </c>
      <c r="E556" t="s">
        <v>836</v>
      </c>
      <c r="F556" t="s">
        <v>1660</v>
      </c>
      <c r="G556" t="s">
        <v>3078</v>
      </c>
      <c r="H556" t="str">
        <f t="shared" si="23"/>
        <v>USALocation</v>
      </c>
      <c r="I556" t="s">
        <v>417</v>
      </c>
      <c r="J556" t="str">
        <f t="shared" si="24"/>
        <v>IndianaLocation</v>
      </c>
      <c r="K556">
        <v>39.825000000000003</v>
      </c>
      <c r="L556">
        <v>-86.296000000000006</v>
      </c>
      <c r="M556" s="3">
        <v>13362</v>
      </c>
      <c r="N556" t="s">
        <v>12</v>
      </c>
    </row>
    <row r="557" spans="1:14" x14ac:dyDescent="0.35">
      <c r="A557" t="s">
        <v>32</v>
      </c>
      <c r="B557" s="9">
        <v>39.768380000000001</v>
      </c>
      <c r="C557" s="9">
        <v>-86.15804</v>
      </c>
      <c r="D557" t="s">
        <v>2737</v>
      </c>
      <c r="E557" t="s">
        <v>835</v>
      </c>
      <c r="F557" t="s">
        <v>1659</v>
      </c>
      <c r="G557" t="s">
        <v>3078</v>
      </c>
      <c r="H557" t="str">
        <f t="shared" si="23"/>
        <v>USALocation</v>
      </c>
      <c r="I557" t="s">
        <v>417</v>
      </c>
      <c r="J557" t="str">
        <f t="shared" si="24"/>
        <v>IndianaLocation</v>
      </c>
      <c r="K557">
        <v>39.725000000000001</v>
      </c>
      <c r="L557">
        <v>-86.281999999999996</v>
      </c>
      <c r="M557" s="3">
        <v>11644</v>
      </c>
      <c r="N557" t="s">
        <v>17</v>
      </c>
    </row>
    <row r="558" spans="1:14" x14ac:dyDescent="0.35">
      <c r="A558" t="s">
        <v>511</v>
      </c>
      <c r="B558" t="s">
        <v>3032</v>
      </c>
      <c r="C558" t="s">
        <v>3032</v>
      </c>
      <c r="D558" s="4" t="s">
        <v>512</v>
      </c>
      <c r="E558" t="s">
        <v>512</v>
      </c>
      <c r="F558" s="5" t="s">
        <v>513</v>
      </c>
      <c r="G558" t="s">
        <v>3078</v>
      </c>
      <c r="H558" t="str">
        <f t="shared" si="23"/>
        <v>USALocation</v>
      </c>
      <c r="I558" s="6" t="s">
        <v>498</v>
      </c>
      <c r="J558" t="str">
        <f t="shared" si="24"/>
        <v>NERCLocation</v>
      </c>
      <c r="M558" s="3"/>
      <c r="N558" t="s">
        <v>13</v>
      </c>
    </row>
    <row r="559" spans="1:14" x14ac:dyDescent="0.35">
      <c r="A559" t="s">
        <v>81</v>
      </c>
      <c r="B559" s="9">
        <v>38.456470000000003</v>
      </c>
      <c r="C559" s="9">
        <v>-82.69238</v>
      </c>
      <c r="D559" t="s">
        <v>2756</v>
      </c>
      <c r="E559" t="s">
        <v>856</v>
      </c>
      <c r="F559" t="s">
        <v>1678</v>
      </c>
      <c r="G559" t="s">
        <v>3078</v>
      </c>
      <c r="H559" t="str">
        <f t="shared" si="23"/>
        <v>USALocation</v>
      </c>
      <c r="I559" t="s">
        <v>423</v>
      </c>
      <c r="J559" t="str">
        <f t="shared" si="24"/>
        <v>KentuckyLocation</v>
      </c>
      <c r="K559">
        <v>38.555</v>
      </c>
      <c r="L559">
        <v>-82.738</v>
      </c>
      <c r="M559" s="3">
        <v>11653</v>
      </c>
      <c r="N559" t="s">
        <v>12</v>
      </c>
    </row>
    <row r="560" spans="1:14" x14ac:dyDescent="0.35">
      <c r="A560" t="s">
        <v>81</v>
      </c>
      <c r="B560" s="9">
        <v>38.456470000000003</v>
      </c>
      <c r="C560" s="9">
        <v>-82.69238</v>
      </c>
      <c r="D560" t="s">
        <v>3025</v>
      </c>
      <c r="E560" t="s">
        <v>1154</v>
      </c>
      <c r="F560" t="s">
        <v>1948</v>
      </c>
      <c r="G560" t="s">
        <v>3078</v>
      </c>
      <c r="H560" t="str">
        <f t="shared" si="23"/>
        <v>USALocation</v>
      </c>
      <c r="I560" t="s">
        <v>489</v>
      </c>
      <c r="J560" t="str">
        <f t="shared" si="24"/>
        <v>WestVirginiaLocation</v>
      </c>
      <c r="K560">
        <v>38.365000000000002</v>
      </c>
      <c r="L560">
        <v>-82.555000000000007</v>
      </c>
      <c r="M560" s="3">
        <v>15707</v>
      </c>
      <c r="N560" t="s">
        <v>13</v>
      </c>
    </row>
    <row r="561" spans="1:14" x14ac:dyDescent="0.35">
      <c r="A561" t="s">
        <v>138</v>
      </c>
      <c r="B561" s="9">
        <v>32.298760000000001</v>
      </c>
      <c r="C561" s="9">
        <v>-90.184809999999999</v>
      </c>
      <c r="D561" t="s">
        <v>2812</v>
      </c>
      <c r="E561" t="s">
        <v>918</v>
      </c>
      <c r="F561" t="s">
        <v>1734</v>
      </c>
      <c r="G561" t="s">
        <v>3078</v>
      </c>
      <c r="H561" t="str">
        <f t="shared" si="23"/>
        <v>USALocation</v>
      </c>
      <c r="I561" t="s">
        <v>438</v>
      </c>
      <c r="J561" t="str">
        <f t="shared" si="24"/>
        <v>MississippiLocation</v>
      </c>
      <c r="K561">
        <v>32.337000000000003</v>
      </c>
      <c r="L561">
        <v>-90.221000000000004</v>
      </c>
      <c r="M561" s="3">
        <v>5444</v>
      </c>
      <c r="N561" t="s">
        <v>12</v>
      </c>
    </row>
    <row r="562" spans="1:14" x14ac:dyDescent="0.35">
      <c r="A562" t="s">
        <v>138</v>
      </c>
      <c r="B562" s="9">
        <v>32.298760000000001</v>
      </c>
      <c r="C562" s="9">
        <v>-90.184809999999999</v>
      </c>
      <c r="D562" t="s">
        <v>2813</v>
      </c>
      <c r="E562" t="s">
        <v>919</v>
      </c>
      <c r="F562" t="s">
        <v>1735</v>
      </c>
      <c r="G562" t="s">
        <v>3078</v>
      </c>
      <c r="H562" t="str">
        <f t="shared" si="23"/>
        <v>USALocation</v>
      </c>
      <c r="I562" t="s">
        <v>438</v>
      </c>
      <c r="J562" t="str">
        <f t="shared" si="24"/>
        <v>MississippiLocation</v>
      </c>
      <c r="K562">
        <v>32.320999999999998</v>
      </c>
      <c r="L562">
        <v>-90.078000000000003</v>
      </c>
      <c r="M562" s="3">
        <v>10337</v>
      </c>
      <c r="N562" t="s">
        <v>17</v>
      </c>
    </row>
    <row r="563" spans="1:14" x14ac:dyDescent="0.35">
      <c r="A563" t="s">
        <v>138</v>
      </c>
      <c r="B563" s="9">
        <v>32.298760000000001</v>
      </c>
      <c r="C563" s="9">
        <v>-90.184809999999999</v>
      </c>
      <c r="D563" t="s">
        <v>2814</v>
      </c>
      <c r="E563" t="s">
        <v>920</v>
      </c>
      <c r="F563" t="s">
        <v>1736</v>
      </c>
      <c r="G563" t="s">
        <v>3078</v>
      </c>
      <c r="H563" t="str">
        <f t="shared" si="23"/>
        <v>USALocation</v>
      </c>
      <c r="I563" t="s">
        <v>438</v>
      </c>
      <c r="J563" t="str">
        <f t="shared" si="24"/>
        <v>MississippiLocation</v>
      </c>
      <c r="K563">
        <v>32.304000000000002</v>
      </c>
      <c r="L563">
        <v>-90.411000000000001</v>
      </c>
      <c r="M563" s="3">
        <v>21266</v>
      </c>
      <c r="N563" t="s">
        <v>12</v>
      </c>
    </row>
    <row r="564" spans="1:14" x14ac:dyDescent="0.35">
      <c r="A564" t="s">
        <v>28</v>
      </c>
      <c r="B564" s="9">
        <v>30.332180000000001</v>
      </c>
      <c r="C564" s="9">
        <v>-81.655649999999994</v>
      </c>
      <c r="D564" t="s">
        <v>2683</v>
      </c>
      <c r="E564" t="s">
        <v>777</v>
      </c>
      <c r="F564" t="s">
        <v>1605</v>
      </c>
      <c r="G564" t="s">
        <v>3078</v>
      </c>
      <c r="H564" t="str">
        <f t="shared" si="23"/>
        <v>USALocation</v>
      </c>
      <c r="I564" t="s">
        <v>409</v>
      </c>
      <c r="J564" t="str">
        <f t="shared" si="24"/>
        <v>FloridaLocation</v>
      </c>
      <c r="K564">
        <v>30.219000000000001</v>
      </c>
      <c r="L564">
        <v>-81.876000000000005</v>
      </c>
      <c r="M564" s="3">
        <v>24619</v>
      </c>
      <c r="N564" t="s">
        <v>12</v>
      </c>
    </row>
    <row r="565" spans="1:14" x14ac:dyDescent="0.35">
      <c r="A565" t="s">
        <v>28</v>
      </c>
      <c r="B565" s="9">
        <v>30.332180000000001</v>
      </c>
      <c r="C565" s="9">
        <v>-81.655649999999994</v>
      </c>
      <c r="D565" t="s">
        <v>2679</v>
      </c>
      <c r="E565" t="s">
        <v>774</v>
      </c>
      <c r="F565" t="s">
        <v>1601</v>
      </c>
      <c r="G565" t="s">
        <v>3078</v>
      </c>
      <c r="H565" t="str">
        <f t="shared" si="23"/>
        <v>USALocation</v>
      </c>
      <c r="I565" t="s">
        <v>409</v>
      </c>
      <c r="J565" t="str">
        <f t="shared" si="24"/>
        <v>FloridaLocation</v>
      </c>
      <c r="K565">
        <v>30.335999999999999</v>
      </c>
      <c r="L565">
        <v>-81.515000000000001</v>
      </c>
      <c r="M565" s="3">
        <v>13505</v>
      </c>
      <c r="N565" t="s">
        <v>12</v>
      </c>
    </row>
    <row r="566" spans="1:14" x14ac:dyDescent="0.35">
      <c r="A566" t="s">
        <v>28</v>
      </c>
      <c r="B566" s="9">
        <v>30.332180000000001</v>
      </c>
      <c r="C566" s="9">
        <v>-81.655649999999994</v>
      </c>
      <c r="D566" t="s">
        <v>2680</v>
      </c>
      <c r="E566" t="s">
        <v>2248</v>
      </c>
      <c r="F566" t="s">
        <v>1602</v>
      </c>
      <c r="G566" t="s">
        <v>3078</v>
      </c>
      <c r="H566" t="str">
        <f t="shared" si="23"/>
        <v>USALocation</v>
      </c>
      <c r="I566" t="s">
        <v>409</v>
      </c>
      <c r="J566" t="str">
        <f t="shared" si="24"/>
        <v>FloridaLocation</v>
      </c>
      <c r="K566">
        <v>30.495000000000001</v>
      </c>
      <c r="L566">
        <v>-81.694000000000003</v>
      </c>
      <c r="M566" s="3">
        <v>18474</v>
      </c>
      <c r="N566" t="s">
        <v>17</v>
      </c>
    </row>
    <row r="567" spans="1:14" x14ac:dyDescent="0.35">
      <c r="A567" t="s">
        <v>28</v>
      </c>
      <c r="B567" s="9">
        <v>30.332180000000001</v>
      </c>
      <c r="C567" s="9">
        <v>-81.655649999999994</v>
      </c>
      <c r="D567" t="s">
        <v>2678</v>
      </c>
      <c r="E567" t="s">
        <v>773</v>
      </c>
      <c r="F567" t="s">
        <v>1600</v>
      </c>
      <c r="G567" t="s">
        <v>3078</v>
      </c>
      <c r="H567" t="str">
        <f t="shared" si="23"/>
        <v>USALocation</v>
      </c>
      <c r="I567" t="s">
        <v>409</v>
      </c>
      <c r="J567" t="str">
        <f t="shared" si="24"/>
        <v>FloridaLocation</v>
      </c>
      <c r="K567">
        <v>30.233000000000001</v>
      </c>
      <c r="L567">
        <v>-81.667000000000002</v>
      </c>
      <c r="M567" s="3">
        <v>11082</v>
      </c>
      <c r="N567" t="s">
        <v>12</v>
      </c>
    </row>
    <row r="568" spans="1:14" x14ac:dyDescent="0.35">
      <c r="A568" t="s">
        <v>28</v>
      </c>
      <c r="B568" s="9">
        <v>30.332180000000001</v>
      </c>
      <c r="C568" s="9">
        <v>-81.655649999999994</v>
      </c>
      <c r="D568" t="s">
        <v>2682</v>
      </c>
      <c r="E568" t="s">
        <v>776</v>
      </c>
      <c r="F568" t="s">
        <v>1604</v>
      </c>
      <c r="G568" t="s">
        <v>3078</v>
      </c>
      <c r="H568" t="str">
        <f t="shared" si="23"/>
        <v>USALocation</v>
      </c>
      <c r="I568" t="s">
        <v>409</v>
      </c>
      <c r="J568" t="str">
        <f t="shared" si="24"/>
        <v>FloridaLocation</v>
      </c>
      <c r="K568">
        <v>30.4</v>
      </c>
      <c r="L568">
        <v>-81.417000000000002</v>
      </c>
      <c r="M568" s="3">
        <v>24106</v>
      </c>
      <c r="N568" t="s">
        <v>12</v>
      </c>
    </row>
    <row r="569" spans="1:14" x14ac:dyDescent="0.35">
      <c r="A569" t="s">
        <v>28</v>
      </c>
      <c r="B569" s="9">
        <v>30.332180000000001</v>
      </c>
      <c r="C569" s="9">
        <v>-81.655649999999994</v>
      </c>
      <c r="D569" t="s">
        <v>2681</v>
      </c>
      <c r="E569" t="s">
        <v>775</v>
      </c>
      <c r="F569" t="s">
        <v>1603</v>
      </c>
      <c r="G569" t="s">
        <v>3078</v>
      </c>
      <c r="H569" t="str">
        <f t="shared" si="23"/>
        <v>USALocation</v>
      </c>
      <c r="I569" t="s">
        <v>409</v>
      </c>
      <c r="J569" t="str">
        <f t="shared" si="24"/>
        <v>FloridaLocation</v>
      </c>
      <c r="K569">
        <v>30.35</v>
      </c>
      <c r="L569">
        <v>-81.882999999999996</v>
      </c>
      <c r="M569" s="3">
        <v>21907</v>
      </c>
      <c r="N569" t="s">
        <v>12</v>
      </c>
    </row>
    <row r="570" spans="1:14" x14ac:dyDescent="0.35">
      <c r="A570" t="s">
        <v>149</v>
      </c>
      <c r="B570" s="9">
        <v>41.525190000000002</v>
      </c>
      <c r="C570" s="9">
        <v>-88.083399999999997</v>
      </c>
      <c r="D570" t="s">
        <v>2729</v>
      </c>
      <c r="E570" t="s">
        <v>826</v>
      </c>
      <c r="F570" t="s">
        <v>1651</v>
      </c>
      <c r="G570" t="s">
        <v>3078</v>
      </c>
      <c r="H570" t="str">
        <f t="shared" si="23"/>
        <v>USALocation</v>
      </c>
      <c r="I570" t="s">
        <v>415</v>
      </c>
      <c r="J570" t="str">
        <f t="shared" si="24"/>
        <v>IllinoisLocation</v>
      </c>
      <c r="K570">
        <v>41.5</v>
      </c>
      <c r="L570">
        <v>-88.167000000000002</v>
      </c>
      <c r="M570" s="3">
        <v>7503</v>
      </c>
      <c r="N570" t="s">
        <v>12</v>
      </c>
    </row>
    <row r="571" spans="1:14" x14ac:dyDescent="0.35">
      <c r="A571" t="s">
        <v>52</v>
      </c>
      <c r="B571" s="9">
        <v>39.099730000000001</v>
      </c>
      <c r="C571" s="9">
        <v>-94.578569999999999</v>
      </c>
      <c r="D571" t="s">
        <v>2817</v>
      </c>
      <c r="E571" t="s">
        <v>924</v>
      </c>
      <c r="F571" t="s">
        <v>1739</v>
      </c>
      <c r="G571" t="s">
        <v>3078</v>
      </c>
      <c r="H571" t="str">
        <f t="shared" si="23"/>
        <v>USALocation</v>
      </c>
      <c r="I571" t="s">
        <v>440</v>
      </c>
      <c r="J571" t="str">
        <f t="shared" si="24"/>
        <v>MissouriLocation</v>
      </c>
      <c r="K571">
        <v>39.121000000000002</v>
      </c>
      <c r="L571">
        <v>-94.596999999999994</v>
      </c>
      <c r="M571" s="3">
        <v>2849</v>
      </c>
      <c r="N571" t="s">
        <v>12</v>
      </c>
    </row>
    <row r="572" spans="1:14" x14ac:dyDescent="0.35">
      <c r="A572" t="s">
        <v>52</v>
      </c>
      <c r="B572" s="9">
        <v>39.099730000000001</v>
      </c>
      <c r="C572" s="9">
        <v>-94.578569999999999</v>
      </c>
      <c r="D572" t="s">
        <v>2819</v>
      </c>
      <c r="E572" t="s">
        <v>926</v>
      </c>
      <c r="F572" t="s">
        <v>1741</v>
      </c>
      <c r="G572" t="s">
        <v>3078</v>
      </c>
      <c r="H572" t="str">
        <f t="shared" si="23"/>
        <v>USALocation</v>
      </c>
      <c r="I572" t="s">
        <v>440</v>
      </c>
      <c r="J572" t="str">
        <f t="shared" si="24"/>
        <v>MissouriLocation</v>
      </c>
      <c r="K572">
        <v>39.296999999999997</v>
      </c>
      <c r="L572">
        <v>-94.730999999999995</v>
      </c>
      <c r="M572" s="3">
        <v>25567</v>
      </c>
      <c r="N572" t="s">
        <v>17</v>
      </c>
    </row>
    <row r="573" spans="1:14" x14ac:dyDescent="0.35">
      <c r="A573" t="s">
        <v>52</v>
      </c>
      <c r="B573" s="9">
        <v>39.099730000000001</v>
      </c>
      <c r="C573" s="9">
        <v>-94.578569999999999</v>
      </c>
      <c r="D573" t="s">
        <v>2818</v>
      </c>
      <c r="E573" t="s">
        <v>925</v>
      </c>
      <c r="F573" t="s">
        <v>1740</v>
      </c>
      <c r="G573" t="s">
        <v>3078</v>
      </c>
      <c r="H573" t="str">
        <f t="shared" si="23"/>
        <v>USALocation</v>
      </c>
      <c r="I573" t="s">
        <v>440</v>
      </c>
      <c r="J573" t="str">
        <f t="shared" si="24"/>
        <v>MissouriLocation</v>
      </c>
      <c r="K573">
        <v>38.96</v>
      </c>
      <c r="L573">
        <v>-94.370999999999995</v>
      </c>
      <c r="M573" s="3">
        <v>23724</v>
      </c>
      <c r="N573" t="s">
        <v>12</v>
      </c>
    </row>
    <row r="574" spans="1:14" x14ac:dyDescent="0.35">
      <c r="A574" t="s">
        <v>155</v>
      </c>
      <c r="B574" s="9">
        <v>31.11712</v>
      </c>
      <c r="C574" s="9">
        <v>-97.727800000000002</v>
      </c>
      <c r="D574" t="s">
        <v>2968</v>
      </c>
      <c r="E574" t="s">
        <v>1092</v>
      </c>
      <c r="F574" t="s">
        <v>1891</v>
      </c>
      <c r="G574" t="s">
        <v>3078</v>
      </c>
      <c r="H574" t="str">
        <f t="shared" si="23"/>
        <v>USALocation</v>
      </c>
      <c r="I574" t="s">
        <v>478</v>
      </c>
      <c r="J574" t="str">
        <f t="shared" si="24"/>
        <v>TexasLocation</v>
      </c>
      <c r="K574">
        <v>31.15</v>
      </c>
      <c r="L574">
        <v>-97.417000000000002</v>
      </c>
      <c r="M574" s="3">
        <v>29806</v>
      </c>
      <c r="N574" t="s">
        <v>12</v>
      </c>
    </row>
    <row r="575" spans="1:14" x14ac:dyDescent="0.35">
      <c r="A575" t="s">
        <v>155</v>
      </c>
      <c r="B575" s="9">
        <v>31.11712</v>
      </c>
      <c r="C575" s="9">
        <v>-97.727800000000002</v>
      </c>
      <c r="D575" t="s">
        <v>2965</v>
      </c>
      <c r="E575" t="s">
        <v>1089</v>
      </c>
      <c r="F575" t="s">
        <v>1888</v>
      </c>
      <c r="G575" t="s">
        <v>3078</v>
      </c>
      <c r="H575" t="str">
        <f t="shared" si="23"/>
        <v>USALocation</v>
      </c>
      <c r="I575" t="s">
        <v>478</v>
      </c>
      <c r="J575" t="str">
        <f t="shared" si="24"/>
        <v>TexasLocation</v>
      </c>
      <c r="K575">
        <v>31.132999999999999</v>
      </c>
      <c r="L575">
        <v>-97.716999999999999</v>
      </c>
      <c r="M575" s="3">
        <v>2043</v>
      </c>
      <c r="N575" t="s">
        <v>12</v>
      </c>
    </row>
    <row r="576" spans="1:14" x14ac:dyDescent="0.35">
      <c r="A576" t="s">
        <v>155</v>
      </c>
      <c r="B576" s="9">
        <v>31.11712</v>
      </c>
      <c r="C576" s="9">
        <v>-97.727800000000002</v>
      </c>
      <c r="D576" t="s">
        <v>2966</v>
      </c>
      <c r="E576" t="s">
        <v>1090</v>
      </c>
      <c r="F576" t="s">
        <v>1889</v>
      </c>
      <c r="G576" t="s">
        <v>3078</v>
      </c>
      <c r="H576" t="str">
        <f t="shared" si="23"/>
        <v>USALocation</v>
      </c>
      <c r="I576" t="s">
        <v>478</v>
      </c>
      <c r="J576" t="str">
        <f t="shared" si="24"/>
        <v>TexasLocation</v>
      </c>
      <c r="K576">
        <v>31.082999999999998</v>
      </c>
      <c r="L576">
        <v>-97.683000000000007</v>
      </c>
      <c r="M576" s="3">
        <v>5708</v>
      </c>
      <c r="N576" t="s">
        <v>12</v>
      </c>
    </row>
    <row r="577" spans="1:14" x14ac:dyDescent="0.35">
      <c r="A577" t="s">
        <v>155</v>
      </c>
      <c r="B577" s="9">
        <v>31.11712</v>
      </c>
      <c r="C577" s="9">
        <v>-97.727800000000002</v>
      </c>
      <c r="D577" t="s">
        <v>2967</v>
      </c>
      <c r="E577" t="s">
        <v>1091</v>
      </c>
      <c r="F577" t="s">
        <v>1890</v>
      </c>
      <c r="G577" t="s">
        <v>3078</v>
      </c>
      <c r="H577" t="str">
        <f t="shared" si="23"/>
        <v>USALocation</v>
      </c>
      <c r="I577" t="s">
        <v>478</v>
      </c>
      <c r="J577" t="str">
        <f t="shared" si="24"/>
        <v>TexasLocation</v>
      </c>
      <c r="K577">
        <v>31.067</v>
      </c>
      <c r="L577">
        <v>-97.832999999999998</v>
      </c>
      <c r="M577" s="3">
        <v>11463</v>
      </c>
      <c r="N577" t="s">
        <v>12</v>
      </c>
    </row>
    <row r="578" spans="1:14" x14ac:dyDescent="0.35">
      <c r="A578" t="s">
        <v>125</v>
      </c>
      <c r="B578" s="9">
        <v>35.960639999999998</v>
      </c>
      <c r="C578" s="9">
        <v>-83.920739999999995</v>
      </c>
      <c r="D578" t="s">
        <v>2923</v>
      </c>
      <c r="E578" t="s">
        <v>1048</v>
      </c>
      <c r="F578" t="s">
        <v>1846</v>
      </c>
      <c r="G578" t="s">
        <v>3078</v>
      </c>
      <c r="H578" t="str">
        <f t="shared" ref="H578:H641" si="25">G578&amp;"Location"</f>
        <v>USALocation</v>
      </c>
      <c r="I578" t="s">
        <v>476</v>
      </c>
      <c r="J578" t="str">
        <f t="shared" ref="J578:J641" si="26">VLOOKUP(I578,V:W,2,FALSE)</f>
        <v>TennesseeLocation</v>
      </c>
      <c r="K578">
        <v>35.963999999999999</v>
      </c>
      <c r="L578">
        <v>-83.873999999999995</v>
      </c>
      <c r="M578" s="3">
        <v>4223</v>
      </c>
      <c r="N578" t="s">
        <v>12</v>
      </c>
    </row>
    <row r="579" spans="1:14" x14ac:dyDescent="0.35">
      <c r="A579" t="s">
        <v>125</v>
      </c>
      <c r="B579" s="9">
        <v>35.960639999999998</v>
      </c>
      <c r="C579" s="9">
        <v>-83.920739999999995</v>
      </c>
      <c r="D579" t="s">
        <v>2924</v>
      </c>
      <c r="E579" t="s">
        <v>1049</v>
      </c>
      <c r="F579" t="s">
        <v>1847</v>
      </c>
      <c r="G579" t="s">
        <v>3078</v>
      </c>
      <c r="H579" t="str">
        <f t="shared" si="25"/>
        <v>USALocation</v>
      </c>
      <c r="I579" t="s">
        <v>476</v>
      </c>
      <c r="J579" t="str">
        <f t="shared" si="26"/>
        <v>TennesseeLocation</v>
      </c>
      <c r="K579">
        <v>35.817999999999998</v>
      </c>
      <c r="L579">
        <v>-83.986000000000004</v>
      </c>
      <c r="M579" s="3">
        <v>16915</v>
      </c>
      <c r="N579" t="s">
        <v>17</v>
      </c>
    </row>
    <row r="580" spans="1:14" x14ac:dyDescent="0.35">
      <c r="A580" t="s">
        <v>125</v>
      </c>
      <c r="B580" s="9">
        <v>35.960639999999998</v>
      </c>
      <c r="C580" s="9">
        <v>-83.920739999999995</v>
      </c>
      <c r="D580" t="s">
        <v>2925</v>
      </c>
      <c r="E580" t="s">
        <v>1050</v>
      </c>
      <c r="F580" t="s">
        <v>1848</v>
      </c>
      <c r="G580" t="s">
        <v>3078</v>
      </c>
      <c r="H580" t="str">
        <f t="shared" si="25"/>
        <v>USALocation</v>
      </c>
      <c r="I580" t="s">
        <v>476</v>
      </c>
      <c r="J580" t="str">
        <f t="shared" si="26"/>
        <v>TennesseeLocation</v>
      </c>
      <c r="K580">
        <v>36.023000000000003</v>
      </c>
      <c r="L580">
        <v>-84.233999999999995</v>
      </c>
      <c r="M580" s="3">
        <v>29023</v>
      </c>
      <c r="N580" t="s">
        <v>12</v>
      </c>
    </row>
    <row r="581" spans="1:14" x14ac:dyDescent="0.35">
      <c r="A581" t="s">
        <v>170</v>
      </c>
      <c r="B581" s="9">
        <v>30.22409</v>
      </c>
      <c r="C581" s="9">
        <v>-92.019840000000002</v>
      </c>
      <c r="D581" t="s">
        <v>2762</v>
      </c>
      <c r="E581" t="s">
        <v>862</v>
      </c>
      <c r="F581" t="s">
        <v>1684</v>
      </c>
      <c r="G581" t="s">
        <v>3078</v>
      </c>
      <c r="H581" t="str">
        <f t="shared" si="25"/>
        <v>USALocation</v>
      </c>
      <c r="I581" t="s">
        <v>425</v>
      </c>
      <c r="J581" t="str">
        <f t="shared" si="26"/>
        <v>LouisianaLocation</v>
      </c>
      <c r="K581">
        <v>30.038</v>
      </c>
      <c r="L581">
        <v>-91.884</v>
      </c>
      <c r="M581" s="3">
        <v>24471</v>
      </c>
      <c r="N581" t="s">
        <v>12</v>
      </c>
    </row>
    <row r="582" spans="1:14" x14ac:dyDescent="0.35">
      <c r="A582" t="s">
        <v>170</v>
      </c>
      <c r="B582" s="9">
        <v>30.22409</v>
      </c>
      <c r="C582" s="9">
        <v>-92.019840000000002</v>
      </c>
      <c r="D582" t="s">
        <v>2763</v>
      </c>
      <c r="E582" t="s">
        <v>863</v>
      </c>
      <c r="F582" t="s">
        <v>1685</v>
      </c>
      <c r="G582" t="s">
        <v>3078</v>
      </c>
      <c r="H582" t="str">
        <f t="shared" si="25"/>
        <v>USALocation</v>
      </c>
      <c r="I582" t="s">
        <v>425</v>
      </c>
      <c r="J582" t="str">
        <f t="shared" si="26"/>
        <v>LouisianaLocation</v>
      </c>
      <c r="K582">
        <v>29.975999999999999</v>
      </c>
      <c r="L582">
        <v>-92.084000000000003</v>
      </c>
      <c r="M582" s="3">
        <v>28268</v>
      </c>
      <c r="N582" t="s">
        <v>12</v>
      </c>
    </row>
    <row r="583" spans="1:14" x14ac:dyDescent="0.35">
      <c r="A583" t="s">
        <v>170</v>
      </c>
      <c r="B583" s="9">
        <v>30.22409</v>
      </c>
      <c r="C583" s="9">
        <v>-92.019840000000002</v>
      </c>
      <c r="D583" t="s">
        <v>2761</v>
      </c>
      <c r="E583" t="s">
        <v>861</v>
      </c>
      <c r="F583" t="s">
        <v>1683</v>
      </c>
      <c r="G583" t="s">
        <v>3078</v>
      </c>
      <c r="H583" t="str">
        <f t="shared" si="25"/>
        <v>USALocation</v>
      </c>
      <c r="I583" t="s">
        <v>425</v>
      </c>
      <c r="J583" t="str">
        <f t="shared" si="26"/>
        <v>LouisianaLocation</v>
      </c>
      <c r="K583">
        <v>30.204999999999998</v>
      </c>
      <c r="L583">
        <v>-91.988</v>
      </c>
      <c r="M583" s="3">
        <v>3723</v>
      </c>
      <c r="N583" t="s">
        <v>12</v>
      </c>
    </row>
    <row r="584" spans="1:14" x14ac:dyDescent="0.35">
      <c r="A584" t="s">
        <v>205</v>
      </c>
      <c r="B584" s="9">
        <v>28.039470000000001</v>
      </c>
      <c r="C584" s="9">
        <v>-81.949799999999996</v>
      </c>
      <c r="D584" t="s">
        <v>2685</v>
      </c>
      <c r="E584" t="s">
        <v>779</v>
      </c>
      <c r="F584" t="s">
        <v>1607</v>
      </c>
      <c r="G584" t="s">
        <v>3078</v>
      </c>
      <c r="H584" t="str">
        <f t="shared" si="25"/>
        <v>USALocation</v>
      </c>
      <c r="I584" t="s">
        <v>409</v>
      </c>
      <c r="J584" t="str">
        <f t="shared" si="26"/>
        <v>FloridaLocation</v>
      </c>
      <c r="K584">
        <v>27.95</v>
      </c>
      <c r="L584">
        <v>-81.783000000000001</v>
      </c>
      <c r="M584" s="3">
        <v>19162</v>
      </c>
      <c r="N584" t="s">
        <v>12</v>
      </c>
    </row>
    <row r="585" spans="1:14" x14ac:dyDescent="0.35">
      <c r="A585" t="s">
        <v>205</v>
      </c>
      <c r="B585" s="9">
        <v>28.039470000000001</v>
      </c>
      <c r="C585" s="9">
        <v>-81.949799999999996</v>
      </c>
      <c r="D585" t="s">
        <v>2684</v>
      </c>
      <c r="E585" t="s">
        <v>778</v>
      </c>
      <c r="F585" t="s">
        <v>1606</v>
      </c>
      <c r="G585" t="s">
        <v>3078</v>
      </c>
      <c r="H585" t="str">
        <f t="shared" si="25"/>
        <v>USALocation</v>
      </c>
      <c r="I585" t="s">
        <v>409</v>
      </c>
      <c r="J585" t="str">
        <f t="shared" si="26"/>
        <v>FloridaLocation</v>
      </c>
      <c r="K585">
        <v>28</v>
      </c>
      <c r="L585">
        <v>-82.05</v>
      </c>
      <c r="M585" s="3">
        <v>10770</v>
      </c>
      <c r="N585" t="s">
        <v>12</v>
      </c>
    </row>
    <row r="586" spans="1:14" x14ac:dyDescent="0.35">
      <c r="A586" t="s">
        <v>205</v>
      </c>
      <c r="B586" s="9">
        <v>28.039470000000001</v>
      </c>
      <c r="C586" s="9">
        <v>-81.949799999999996</v>
      </c>
      <c r="D586" t="s">
        <v>2687</v>
      </c>
      <c r="E586" t="s">
        <v>781</v>
      </c>
      <c r="F586" t="s">
        <v>1609</v>
      </c>
      <c r="G586" t="s">
        <v>3078</v>
      </c>
      <c r="H586" t="str">
        <f t="shared" si="25"/>
        <v>USALocation</v>
      </c>
      <c r="I586" t="s">
        <v>409</v>
      </c>
      <c r="J586" t="str">
        <f t="shared" si="26"/>
        <v>FloridaLocation</v>
      </c>
      <c r="K586">
        <v>28</v>
      </c>
      <c r="L586">
        <v>-82.164000000000001</v>
      </c>
      <c r="M586" s="3">
        <v>21479</v>
      </c>
      <c r="N586" t="s">
        <v>12</v>
      </c>
    </row>
    <row r="587" spans="1:14" x14ac:dyDescent="0.35">
      <c r="A587" t="s">
        <v>205</v>
      </c>
      <c r="B587" s="9">
        <v>28.039470000000001</v>
      </c>
      <c r="C587" s="9">
        <v>-81.949799999999996</v>
      </c>
      <c r="D587" t="s">
        <v>2686</v>
      </c>
      <c r="E587" t="s">
        <v>780</v>
      </c>
      <c r="F587" t="s">
        <v>1608</v>
      </c>
      <c r="G587" t="s">
        <v>3078</v>
      </c>
      <c r="H587" t="str">
        <f t="shared" si="25"/>
        <v>USALocation</v>
      </c>
      <c r="I587" t="s">
        <v>409</v>
      </c>
      <c r="J587" t="str">
        <f t="shared" si="26"/>
        <v>FloridaLocation</v>
      </c>
      <c r="K587">
        <v>28.062000000000001</v>
      </c>
      <c r="L587">
        <v>-81.754000000000005</v>
      </c>
      <c r="M587" s="3">
        <v>19377</v>
      </c>
      <c r="N587" t="s">
        <v>12</v>
      </c>
    </row>
    <row r="588" spans="1:14" x14ac:dyDescent="0.35">
      <c r="A588" t="s">
        <v>205</v>
      </c>
      <c r="B588" s="9">
        <v>28.039470000000001</v>
      </c>
      <c r="C588" s="9">
        <v>-81.949799999999996</v>
      </c>
      <c r="D588" t="s">
        <v>2688</v>
      </c>
      <c r="E588" t="s">
        <v>782</v>
      </c>
      <c r="F588" t="s">
        <v>1610</v>
      </c>
      <c r="G588" t="s">
        <v>3078</v>
      </c>
      <c r="H588" t="str">
        <f t="shared" si="25"/>
        <v>USALocation</v>
      </c>
      <c r="I588" t="s">
        <v>409</v>
      </c>
      <c r="J588" t="str">
        <f t="shared" si="26"/>
        <v>FloridaLocation</v>
      </c>
      <c r="K588">
        <v>28.228000000000002</v>
      </c>
      <c r="L588">
        <v>-82.156000000000006</v>
      </c>
      <c r="M588" s="3">
        <v>29125</v>
      </c>
      <c r="N588" t="s">
        <v>12</v>
      </c>
    </row>
    <row r="589" spans="1:14" x14ac:dyDescent="0.35">
      <c r="A589" t="s">
        <v>144</v>
      </c>
      <c r="B589" s="9">
        <v>34.698039999999999</v>
      </c>
      <c r="C589" s="9">
        <v>-118.13674</v>
      </c>
      <c r="D589" t="s">
        <v>2585</v>
      </c>
      <c r="E589" t="s">
        <v>674</v>
      </c>
      <c r="F589" t="s">
        <v>1506</v>
      </c>
      <c r="G589" t="s">
        <v>3078</v>
      </c>
      <c r="H589" t="str">
        <f t="shared" si="25"/>
        <v>USALocation</v>
      </c>
      <c r="I589" t="s">
        <v>399</v>
      </c>
      <c r="J589" t="str">
        <f t="shared" si="26"/>
        <v>CaliforniaLocation</v>
      </c>
      <c r="K589">
        <v>34.741</v>
      </c>
      <c r="L589">
        <v>-118.212</v>
      </c>
      <c r="M589" s="3">
        <v>8374</v>
      </c>
      <c r="N589" t="s">
        <v>12</v>
      </c>
    </row>
    <row r="590" spans="1:14" x14ac:dyDescent="0.35">
      <c r="A590" t="s">
        <v>144</v>
      </c>
      <c r="B590" s="9">
        <v>34.698039999999999</v>
      </c>
      <c r="C590" s="9">
        <v>-118.13674</v>
      </c>
      <c r="D590" t="s">
        <v>2586</v>
      </c>
      <c r="E590" t="s">
        <v>675</v>
      </c>
      <c r="F590" t="s">
        <v>1507</v>
      </c>
      <c r="G590" t="s">
        <v>3078</v>
      </c>
      <c r="H590" t="str">
        <f t="shared" si="25"/>
        <v>USALocation</v>
      </c>
      <c r="I590" t="s">
        <v>399</v>
      </c>
      <c r="J590" t="str">
        <f t="shared" si="26"/>
        <v>CaliforniaLocation</v>
      </c>
      <c r="K590">
        <v>34.628999999999998</v>
      </c>
      <c r="L590">
        <v>-118.084</v>
      </c>
      <c r="M590" s="3">
        <v>9066</v>
      </c>
      <c r="N590" t="s">
        <v>12</v>
      </c>
    </row>
    <row r="591" spans="1:14" x14ac:dyDescent="0.35">
      <c r="A591" t="s">
        <v>189</v>
      </c>
      <c r="B591" s="9">
        <v>42.732529999999997</v>
      </c>
      <c r="C591" s="9">
        <v>-84.555530000000005</v>
      </c>
      <c r="D591" t="s">
        <v>2797</v>
      </c>
      <c r="E591" t="s">
        <v>901</v>
      </c>
      <c r="F591" t="s">
        <v>1719</v>
      </c>
      <c r="G591" t="s">
        <v>3078</v>
      </c>
      <c r="H591" t="str">
        <f t="shared" si="25"/>
        <v>USALocation</v>
      </c>
      <c r="I591" t="s">
        <v>434</v>
      </c>
      <c r="J591" t="str">
        <f t="shared" si="26"/>
        <v>MichiganLocation</v>
      </c>
      <c r="K591">
        <v>42.78</v>
      </c>
      <c r="L591">
        <v>-84.578999999999994</v>
      </c>
      <c r="M591" s="3">
        <v>5615</v>
      </c>
      <c r="N591" t="s">
        <v>17</v>
      </c>
    </row>
    <row r="592" spans="1:14" x14ac:dyDescent="0.35">
      <c r="A592" t="s">
        <v>189</v>
      </c>
      <c r="B592" s="9">
        <v>42.732529999999997</v>
      </c>
      <c r="C592" s="9">
        <v>-84.555530000000005</v>
      </c>
      <c r="D592" t="s">
        <v>2799</v>
      </c>
      <c r="E592" t="s">
        <v>903</v>
      </c>
      <c r="F592" t="s">
        <v>1721</v>
      </c>
      <c r="G592" t="s">
        <v>3078</v>
      </c>
      <c r="H592" t="str">
        <f t="shared" si="25"/>
        <v>USALocation</v>
      </c>
      <c r="I592" t="s">
        <v>434</v>
      </c>
      <c r="J592" t="str">
        <f t="shared" si="26"/>
        <v>MichiganLocation</v>
      </c>
      <c r="K592">
        <v>42.573999999999998</v>
      </c>
      <c r="L592">
        <v>-84.811000000000007</v>
      </c>
      <c r="M592" s="3">
        <v>27335</v>
      </c>
      <c r="N592" t="s">
        <v>12</v>
      </c>
    </row>
    <row r="593" spans="1:14" x14ac:dyDescent="0.35">
      <c r="A593" t="s">
        <v>189</v>
      </c>
      <c r="B593" s="9">
        <v>42.732529999999997</v>
      </c>
      <c r="C593" s="9">
        <v>-84.555530000000005</v>
      </c>
      <c r="D593" t="s">
        <v>2798</v>
      </c>
      <c r="E593" t="s">
        <v>902</v>
      </c>
      <c r="F593" t="s">
        <v>1720</v>
      </c>
      <c r="G593" t="s">
        <v>3078</v>
      </c>
      <c r="H593" t="str">
        <f t="shared" si="25"/>
        <v>USALocation</v>
      </c>
      <c r="I593" t="s">
        <v>434</v>
      </c>
      <c r="J593" t="str">
        <f t="shared" si="26"/>
        <v>MichiganLocation</v>
      </c>
      <c r="K593">
        <v>42.566000000000003</v>
      </c>
      <c r="L593">
        <v>-84.433000000000007</v>
      </c>
      <c r="M593" s="3">
        <v>21055</v>
      </c>
      <c r="N593" t="s">
        <v>12</v>
      </c>
    </row>
    <row r="594" spans="1:14" x14ac:dyDescent="0.35">
      <c r="A594" t="s">
        <v>93</v>
      </c>
      <c r="B594" s="9">
        <v>27.506409999999999</v>
      </c>
      <c r="C594" s="9">
        <v>-99.507540000000006</v>
      </c>
      <c r="D594" t="s">
        <v>2969</v>
      </c>
      <c r="E594" t="s">
        <v>1093</v>
      </c>
      <c r="F594" t="s">
        <v>1892</v>
      </c>
      <c r="G594" t="s">
        <v>3078</v>
      </c>
      <c r="H594" t="str">
        <f t="shared" si="25"/>
        <v>USALocation</v>
      </c>
      <c r="I594" t="s">
        <v>478</v>
      </c>
      <c r="J594" t="str">
        <f t="shared" si="26"/>
        <v>TexasLocation</v>
      </c>
      <c r="K594">
        <v>27.533000000000001</v>
      </c>
      <c r="L594">
        <v>-99.466999999999999</v>
      </c>
      <c r="M594" s="3">
        <v>4972</v>
      </c>
      <c r="N594" t="s">
        <v>12</v>
      </c>
    </row>
    <row r="595" spans="1:14" x14ac:dyDescent="0.35">
      <c r="A595" t="s">
        <v>209</v>
      </c>
      <c r="B595" s="9">
        <v>32.31232</v>
      </c>
      <c r="C595" s="9">
        <v>-106.77834</v>
      </c>
      <c r="D595" t="s">
        <v>2843</v>
      </c>
      <c r="E595" t="s">
        <v>956</v>
      </c>
      <c r="F595" t="s">
        <v>1765</v>
      </c>
      <c r="G595" t="s">
        <v>3078</v>
      </c>
      <c r="H595" t="str">
        <f t="shared" si="25"/>
        <v>USALocation</v>
      </c>
      <c r="I595" t="s">
        <v>453</v>
      </c>
      <c r="J595" t="str">
        <f t="shared" si="26"/>
        <v>NewMexicoLocation</v>
      </c>
      <c r="K595">
        <v>32.283000000000001</v>
      </c>
      <c r="L595">
        <v>-106.917</v>
      </c>
      <c r="M595" s="3">
        <v>13434</v>
      </c>
      <c r="N595" t="s">
        <v>12</v>
      </c>
    </row>
    <row r="596" spans="1:14" x14ac:dyDescent="0.35">
      <c r="A596" t="s">
        <v>43</v>
      </c>
      <c r="B596" s="9">
        <v>36.174970000000002</v>
      </c>
      <c r="C596" s="9">
        <v>-115.13722</v>
      </c>
      <c r="D596" t="s">
        <v>2830</v>
      </c>
      <c r="E596" t="s">
        <v>940</v>
      </c>
      <c r="F596" t="s">
        <v>1752</v>
      </c>
      <c r="G596" t="s">
        <v>3078</v>
      </c>
      <c r="H596" t="str">
        <f t="shared" si="25"/>
        <v>USALocation</v>
      </c>
      <c r="I596" t="s">
        <v>447</v>
      </c>
      <c r="J596" t="str">
        <f t="shared" si="26"/>
        <v>NevadaLocation</v>
      </c>
      <c r="K596">
        <v>35.975999999999999</v>
      </c>
      <c r="L596">
        <v>-115.133</v>
      </c>
      <c r="M596" s="3">
        <v>22127</v>
      </c>
      <c r="N596" t="s">
        <v>12</v>
      </c>
    </row>
    <row r="597" spans="1:14" x14ac:dyDescent="0.35">
      <c r="A597" t="s">
        <v>43</v>
      </c>
      <c r="B597" s="9">
        <v>36.174970000000002</v>
      </c>
      <c r="C597" s="9">
        <v>-115.13722</v>
      </c>
      <c r="D597" t="s">
        <v>2829</v>
      </c>
      <c r="E597" t="s">
        <v>939</v>
      </c>
      <c r="F597" t="s">
        <v>1751</v>
      </c>
      <c r="G597" t="s">
        <v>3078</v>
      </c>
      <c r="H597" t="str">
        <f t="shared" si="25"/>
        <v>USALocation</v>
      </c>
      <c r="I597" t="s">
        <v>447</v>
      </c>
      <c r="J597" t="str">
        <f t="shared" si="26"/>
        <v>NevadaLocation</v>
      </c>
      <c r="K597">
        <v>36.072000000000003</v>
      </c>
      <c r="L597">
        <v>-115.163</v>
      </c>
      <c r="M597" s="3">
        <v>11681</v>
      </c>
      <c r="N597" t="s">
        <v>15</v>
      </c>
    </row>
    <row r="598" spans="1:14" x14ac:dyDescent="0.35">
      <c r="A598" t="s">
        <v>43</v>
      </c>
      <c r="B598" s="9">
        <v>36.174970000000002</v>
      </c>
      <c r="C598" s="9">
        <v>-115.13722</v>
      </c>
      <c r="D598" t="s">
        <v>2828</v>
      </c>
      <c r="E598" t="s">
        <v>938</v>
      </c>
      <c r="F598" t="s">
        <v>1750</v>
      </c>
      <c r="G598" t="s">
        <v>3078</v>
      </c>
      <c r="H598" t="str">
        <f t="shared" si="25"/>
        <v>USALocation</v>
      </c>
      <c r="I598" t="s">
        <v>447</v>
      </c>
      <c r="J598" t="str">
        <f t="shared" si="26"/>
        <v>NevadaLocation</v>
      </c>
      <c r="K598">
        <v>36.212000000000003</v>
      </c>
      <c r="L598">
        <v>-115.196</v>
      </c>
      <c r="M598" s="3">
        <v>6691</v>
      </c>
      <c r="N598" t="s">
        <v>12</v>
      </c>
    </row>
    <row r="599" spans="1:14" x14ac:dyDescent="0.35">
      <c r="A599" t="s">
        <v>76</v>
      </c>
      <c r="B599" s="9">
        <v>38.049799999999998</v>
      </c>
      <c r="C599" s="9">
        <v>-84.458550000000002</v>
      </c>
      <c r="D599" t="s">
        <v>2757</v>
      </c>
      <c r="E599" t="s">
        <v>858</v>
      </c>
      <c r="F599" t="s">
        <v>1679</v>
      </c>
      <c r="G599" t="s">
        <v>3078</v>
      </c>
      <c r="H599" t="str">
        <f t="shared" si="25"/>
        <v>USALocation</v>
      </c>
      <c r="I599" t="s">
        <v>423</v>
      </c>
      <c r="J599" t="str">
        <f t="shared" si="26"/>
        <v>KentuckyLocation</v>
      </c>
      <c r="K599">
        <v>38.040999999999997</v>
      </c>
      <c r="L599">
        <v>-84.605999999999995</v>
      </c>
      <c r="M599" s="3">
        <v>12949</v>
      </c>
      <c r="N599" t="s">
        <v>17</v>
      </c>
    </row>
    <row r="600" spans="1:14" x14ac:dyDescent="0.35">
      <c r="A600" t="s">
        <v>87</v>
      </c>
      <c r="B600" s="9">
        <v>40.799999999999997</v>
      </c>
      <c r="C600" s="9">
        <v>-96.666960000000003</v>
      </c>
      <c r="D600" t="s">
        <v>2822</v>
      </c>
      <c r="E600" t="s">
        <v>931</v>
      </c>
      <c r="F600" t="s">
        <v>1744</v>
      </c>
      <c r="G600" t="s">
        <v>3078</v>
      </c>
      <c r="H600" t="str">
        <f t="shared" si="25"/>
        <v>USALocation</v>
      </c>
      <c r="I600" t="s">
        <v>444</v>
      </c>
      <c r="J600" t="str">
        <f t="shared" si="26"/>
        <v>NebraskaLocation</v>
      </c>
      <c r="K600">
        <v>40.850999999999999</v>
      </c>
      <c r="L600">
        <v>-96.748000000000005</v>
      </c>
      <c r="M600" s="3">
        <v>8868</v>
      </c>
      <c r="N600" t="s">
        <v>17</v>
      </c>
    </row>
    <row r="601" spans="1:14" x14ac:dyDescent="0.35">
      <c r="A601" t="s">
        <v>116</v>
      </c>
      <c r="B601" s="9">
        <v>34.746479999999998</v>
      </c>
      <c r="C601" s="9">
        <v>-92.289590000000004</v>
      </c>
      <c r="D601" t="s">
        <v>2568</v>
      </c>
      <c r="E601" t="s">
        <v>656</v>
      </c>
      <c r="F601" t="s">
        <v>1489</v>
      </c>
      <c r="G601" t="s">
        <v>3078</v>
      </c>
      <c r="H601" t="str">
        <f t="shared" si="25"/>
        <v>USALocation</v>
      </c>
      <c r="I601" t="s">
        <v>397</v>
      </c>
      <c r="J601" t="str">
        <f t="shared" si="26"/>
        <v>ArkansasLocation</v>
      </c>
      <c r="K601">
        <v>34.726999999999997</v>
      </c>
      <c r="L601">
        <v>-92.239000000000004</v>
      </c>
      <c r="M601" s="3">
        <v>5105</v>
      </c>
      <c r="N601" t="s">
        <v>17</v>
      </c>
    </row>
    <row r="602" spans="1:14" x14ac:dyDescent="0.35">
      <c r="A602" t="s">
        <v>116</v>
      </c>
      <c r="B602" s="9">
        <v>34.746479999999998</v>
      </c>
      <c r="C602" s="9">
        <v>-92.289590000000004</v>
      </c>
      <c r="D602" t="s">
        <v>2570</v>
      </c>
      <c r="E602" t="s">
        <v>658</v>
      </c>
      <c r="F602" t="s">
        <v>1491</v>
      </c>
      <c r="G602" t="s">
        <v>3078</v>
      </c>
      <c r="H602" t="str">
        <f t="shared" si="25"/>
        <v>USALocation</v>
      </c>
      <c r="I602" t="s">
        <v>397</v>
      </c>
      <c r="J602" t="str">
        <f t="shared" si="26"/>
        <v>ArkansasLocation</v>
      </c>
      <c r="K602">
        <v>34.917000000000002</v>
      </c>
      <c r="L602">
        <v>-92.15</v>
      </c>
      <c r="M602" s="3">
        <v>22843</v>
      </c>
      <c r="N602" t="s">
        <v>12</v>
      </c>
    </row>
    <row r="603" spans="1:14" x14ac:dyDescent="0.35">
      <c r="A603" t="s">
        <v>116</v>
      </c>
      <c r="B603" s="9">
        <v>34.746479999999998</v>
      </c>
      <c r="C603" s="9">
        <v>-92.289590000000004</v>
      </c>
      <c r="D603" t="s">
        <v>2569</v>
      </c>
      <c r="E603" t="s">
        <v>657</v>
      </c>
      <c r="F603" t="s">
        <v>1490</v>
      </c>
      <c r="G603" t="s">
        <v>3078</v>
      </c>
      <c r="H603" t="str">
        <f t="shared" si="25"/>
        <v>USALocation</v>
      </c>
      <c r="I603" t="s">
        <v>397</v>
      </c>
      <c r="J603" t="str">
        <f t="shared" si="26"/>
        <v>ArkansasLocation</v>
      </c>
      <c r="K603">
        <v>34.835000000000001</v>
      </c>
      <c r="L603">
        <v>-92.26</v>
      </c>
      <c r="M603" s="3">
        <v>10207</v>
      </c>
      <c r="N603" t="s">
        <v>12</v>
      </c>
    </row>
    <row r="604" spans="1:14" x14ac:dyDescent="0.35">
      <c r="A604" t="s">
        <v>53</v>
      </c>
      <c r="B604" s="9">
        <v>33.766959999999997</v>
      </c>
      <c r="C604" s="9">
        <v>-118.18922999999999</v>
      </c>
      <c r="D604" t="s">
        <v>2590</v>
      </c>
      <c r="E604" t="s">
        <v>679</v>
      </c>
      <c r="F604" t="s">
        <v>1511</v>
      </c>
      <c r="G604" t="s">
        <v>3078</v>
      </c>
      <c r="H604" t="str">
        <f t="shared" si="25"/>
        <v>USALocation</v>
      </c>
      <c r="I604" t="s">
        <v>399</v>
      </c>
      <c r="J604" t="str">
        <f t="shared" si="26"/>
        <v>CaliforniaLocation</v>
      </c>
      <c r="K604">
        <v>33.872</v>
      </c>
      <c r="L604">
        <v>-117.979</v>
      </c>
      <c r="M604" s="3">
        <v>22662</v>
      </c>
      <c r="N604" t="s">
        <v>12</v>
      </c>
    </row>
    <row r="605" spans="1:14" x14ac:dyDescent="0.35">
      <c r="A605" t="s">
        <v>53</v>
      </c>
      <c r="B605" s="9">
        <v>33.766959999999997</v>
      </c>
      <c r="C605" s="9">
        <v>-118.18922999999999</v>
      </c>
      <c r="D605" t="s">
        <v>2587</v>
      </c>
      <c r="E605" t="s">
        <v>676</v>
      </c>
      <c r="F605" t="s">
        <v>1508</v>
      </c>
      <c r="G605" t="s">
        <v>3078</v>
      </c>
      <c r="H605" t="str">
        <f t="shared" si="25"/>
        <v>USALocation</v>
      </c>
      <c r="I605" t="s">
        <v>399</v>
      </c>
      <c r="J605" t="str">
        <f t="shared" si="26"/>
        <v>CaliforniaLocation</v>
      </c>
      <c r="K605">
        <v>33.811999999999998</v>
      </c>
      <c r="L605">
        <v>-118.146</v>
      </c>
      <c r="M605" s="3">
        <v>6406</v>
      </c>
      <c r="N605" t="s">
        <v>12</v>
      </c>
    </row>
    <row r="606" spans="1:14" x14ac:dyDescent="0.35">
      <c r="A606" t="s">
        <v>53</v>
      </c>
      <c r="B606" s="9">
        <v>33.766959999999997</v>
      </c>
      <c r="C606" s="9">
        <v>-118.18922999999999</v>
      </c>
      <c r="D606" t="s">
        <v>2588</v>
      </c>
      <c r="E606" t="s">
        <v>677</v>
      </c>
      <c r="F606" t="s">
        <v>1509</v>
      </c>
      <c r="G606" t="s">
        <v>3078</v>
      </c>
      <c r="H606" t="str">
        <f t="shared" si="25"/>
        <v>USALocation</v>
      </c>
      <c r="I606" t="s">
        <v>399</v>
      </c>
      <c r="J606" t="str">
        <f t="shared" si="26"/>
        <v>CaliforniaLocation</v>
      </c>
      <c r="K606">
        <v>33.79</v>
      </c>
      <c r="L606">
        <v>-118.05200000000001</v>
      </c>
      <c r="M606" s="3">
        <v>12939</v>
      </c>
      <c r="N606" t="s">
        <v>12</v>
      </c>
    </row>
    <row r="607" spans="1:14" x14ac:dyDescent="0.35">
      <c r="A607" t="s">
        <v>53</v>
      </c>
      <c r="B607" s="9">
        <v>33.766959999999997</v>
      </c>
      <c r="C607" s="9">
        <v>-118.18922999999999</v>
      </c>
      <c r="D607" t="s">
        <v>2589</v>
      </c>
      <c r="E607" t="s">
        <v>678</v>
      </c>
      <c r="F607" t="s">
        <v>1510</v>
      </c>
      <c r="G607" t="s">
        <v>3078</v>
      </c>
      <c r="H607" t="str">
        <f t="shared" si="25"/>
        <v>USALocation</v>
      </c>
      <c r="I607" t="s">
        <v>399</v>
      </c>
      <c r="J607" t="str">
        <f t="shared" si="26"/>
        <v>CaliforniaLocation</v>
      </c>
      <c r="K607">
        <v>33.802999999999997</v>
      </c>
      <c r="L607">
        <v>-118.34</v>
      </c>
      <c r="M607" s="3">
        <v>14498</v>
      </c>
      <c r="N607" t="s">
        <v>12</v>
      </c>
    </row>
    <row r="608" spans="1:14" x14ac:dyDescent="0.35">
      <c r="A608" t="s">
        <v>14</v>
      </c>
      <c r="B608" s="9">
        <v>34.052230000000002</v>
      </c>
      <c r="C608" s="9">
        <v>-118.24368</v>
      </c>
      <c r="D608" t="s">
        <v>2595</v>
      </c>
      <c r="E608" t="s">
        <v>684</v>
      </c>
      <c r="F608" t="s">
        <v>1516</v>
      </c>
      <c r="G608" t="s">
        <v>3078</v>
      </c>
      <c r="H608" t="str">
        <f t="shared" si="25"/>
        <v>USALocation</v>
      </c>
      <c r="I608" t="s">
        <v>399</v>
      </c>
      <c r="J608" t="str">
        <f t="shared" si="26"/>
        <v>CaliforniaLocation</v>
      </c>
      <c r="K608">
        <v>34.201000000000001</v>
      </c>
      <c r="L608">
        <v>-118.358</v>
      </c>
      <c r="M608" s="3">
        <v>19605</v>
      </c>
      <c r="N608" t="s">
        <v>12</v>
      </c>
    </row>
    <row r="609" spans="1:14" x14ac:dyDescent="0.35">
      <c r="A609" t="s">
        <v>14</v>
      </c>
      <c r="B609" s="9">
        <v>34.052230000000002</v>
      </c>
      <c r="C609" s="9">
        <v>-118.24368</v>
      </c>
      <c r="D609" t="s">
        <v>2591</v>
      </c>
      <c r="E609" t="s">
        <v>680</v>
      </c>
      <c r="F609" t="s">
        <v>1512</v>
      </c>
      <c r="G609" t="s">
        <v>3078</v>
      </c>
      <c r="H609" t="str">
        <f t="shared" si="25"/>
        <v>USALocation</v>
      </c>
      <c r="I609" t="s">
        <v>399</v>
      </c>
      <c r="J609" t="str">
        <f t="shared" si="26"/>
        <v>CaliforniaLocation</v>
      </c>
      <c r="K609">
        <v>34.024000000000001</v>
      </c>
      <c r="L609">
        <v>-118.291</v>
      </c>
      <c r="M609" s="3">
        <v>5372</v>
      </c>
      <c r="N609" t="s">
        <v>12</v>
      </c>
    </row>
    <row r="610" spans="1:14" x14ac:dyDescent="0.35">
      <c r="A610" t="s">
        <v>14</v>
      </c>
      <c r="B610" s="9">
        <v>34.052230000000002</v>
      </c>
      <c r="C610" s="9">
        <v>-118.24368</v>
      </c>
      <c r="D610" t="s">
        <v>2596</v>
      </c>
      <c r="E610" t="s">
        <v>685</v>
      </c>
      <c r="F610" t="s">
        <v>1517</v>
      </c>
      <c r="G610" t="s">
        <v>3078</v>
      </c>
      <c r="H610" t="str">
        <f t="shared" si="25"/>
        <v>USALocation</v>
      </c>
      <c r="I610" t="s">
        <v>399</v>
      </c>
      <c r="J610" t="str">
        <f t="shared" si="26"/>
        <v>CaliforniaLocation</v>
      </c>
      <c r="K610">
        <v>34.082999999999998</v>
      </c>
      <c r="L610">
        <v>-118.033</v>
      </c>
      <c r="M610" s="3">
        <v>19705</v>
      </c>
      <c r="N610" t="s">
        <v>12</v>
      </c>
    </row>
    <row r="611" spans="1:14" x14ac:dyDescent="0.35">
      <c r="A611" t="s">
        <v>14</v>
      </c>
      <c r="B611" s="9">
        <v>34.052230000000002</v>
      </c>
      <c r="C611" s="9">
        <v>-118.24368</v>
      </c>
      <c r="D611" t="s">
        <v>2593</v>
      </c>
      <c r="E611" t="s">
        <v>682</v>
      </c>
      <c r="F611" t="s">
        <v>1514</v>
      </c>
      <c r="G611" t="s">
        <v>3078</v>
      </c>
      <c r="H611" t="str">
        <f t="shared" si="25"/>
        <v>USALocation</v>
      </c>
      <c r="I611" t="s">
        <v>399</v>
      </c>
      <c r="J611" t="str">
        <f t="shared" si="26"/>
        <v>CaliforniaLocation</v>
      </c>
      <c r="K611">
        <v>33.938000000000002</v>
      </c>
      <c r="L611">
        <v>-118.389</v>
      </c>
      <c r="M611" s="3">
        <v>18461</v>
      </c>
      <c r="N611" t="s">
        <v>15</v>
      </c>
    </row>
    <row r="612" spans="1:14" x14ac:dyDescent="0.35">
      <c r="A612" t="s">
        <v>14</v>
      </c>
      <c r="B612" s="9">
        <v>34.052230000000002</v>
      </c>
      <c r="C612" s="9">
        <v>-118.24368</v>
      </c>
      <c r="D612" t="s">
        <v>2592</v>
      </c>
      <c r="E612" t="s">
        <v>681</v>
      </c>
      <c r="F612" t="s">
        <v>1513</v>
      </c>
      <c r="G612" t="s">
        <v>3078</v>
      </c>
      <c r="H612" t="str">
        <f t="shared" si="25"/>
        <v>USALocation</v>
      </c>
      <c r="I612" t="s">
        <v>399</v>
      </c>
      <c r="J612" t="str">
        <f t="shared" si="26"/>
        <v>CaliforniaLocation</v>
      </c>
      <c r="K612">
        <v>33.923000000000002</v>
      </c>
      <c r="L612">
        <v>-118.334</v>
      </c>
      <c r="M612" s="3">
        <v>16608</v>
      </c>
      <c r="N612" t="s">
        <v>12</v>
      </c>
    </row>
    <row r="613" spans="1:14" x14ac:dyDescent="0.35">
      <c r="A613" t="s">
        <v>14</v>
      </c>
      <c r="B613" s="9">
        <v>34.052230000000002</v>
      </c>
      <c r="C613" s="9">
        <v>-118.24368</v>
      </c>
      <c r="D613" t="s">
        <v>2594</v>
      </c>
      <c r="E613" t="s">
        <v>683</v>
      </c>
      <c r="F613" t="s">
        <v>1515</v>
      </c>
      <c r="G613" t="s">
        <v>3078</v>
      </c>
      <c r="H613" t="str">
        <f t="shared" si="25"/>
        <v>USALocation</v>
      </c>
      <c r="I613" t="s">
        <v>399</v>
      </c>
      <c r="J613" t="str">
        <f t="shared" si="26"/>
        <v>CaliforniaLocation</v>
      </c>
      <c r="K613">
        <v>34.015999999999998</v>
      </c>
      <c r="L613">
        <v>-118.45099999999999</v>
      </c>
      <c r="M613" s="3">
        <v>19524</v>
      </c>
      <c r="N613" t="s">
        <v>12</v>
      </c>
    </row>
    <row r="614" spans="1:14" x14ac:dyDescent="0.35">
      <c r="A614" t="s">
        <v>97</v>
      </c>
      <c r="B614" s="9">
        <v>38.254240000000003</v>
      </c>
      <c r="C614" s="9">
        <v>-85.759410000000003</v>
      </c>
      <c r="D614" t="s">
        <v>2759</v>
      </c>
      <c r="E614" t="s">
        <v>859</v>
      </c>
      <c r="F614" t="s">
        <v>1681</v>
      </c>
      <c r="G614" t="s">
        <v>3078</v>
      </c>
      <c r="H614" t="str">
        <f t="shared" si="25"/>
        <v>USALocation</v>
      </c>
      <c r="I614" t="s">
        <v>423</v>
      </c>
      <c r="J614" t="str">
        <f t="shared" si="26"/>
        <v>KentuckyLocation</v>
      </c>
      <c r="K614">
        <v>38.228000000000002</v>
      </c>
      <c r="L614">
        <v>-85.664000000000001</v>
      </c>
      <c r="M614" s="3">
        <v>8828</v>
      </c>
      <c r="N614" t="s">
        <v>12</v>
      </c>
    </row>
    <row r="615" spans="1:14" x14ac:dyDescent="0.35">
      <c r="A615" t="s">
        <v>97</v>
      </c>
      <c r="B615" s="9">
        <v>38.254240000000003</v>
      </c>
      <c r="C615" s="9">
        <v>-85.759410000000003</v>
      </c>
      <c r="D615" t="s">
        <v>2758</v>
      </c>
      <c r="E615" t="s">
        <v>2249</v>
      </c>
      <c r="F615" t="s">
        <v>1680</v>
      </c>
      <c r="G615" t="s">
        <v>3078</v>
      </c>
      <c r="H615" t="str">
        <f t="shared" si="25"/>
        <v>USALocation</v>
      </c>
      <c r="I615" t="s">
        <v>423</v>
      </c>
      <c r="J615" t="str">
        <f t="shared" si="26"/>
        <v>KentuckyLocation</v>
      </c>
      <c r="K615">
        <v>38.180999999999997</v>
      </c>
      <c r="L615">
        <v>-85.739000000000004</v>
      </c>
      <c r="M615" s="3">
        <v>8336</v>
      </c>
      <c r="N615" t="s">
        <v>17</v>
      </c>
    </row>
    <row r="616" spans="1:14" x14ac:dyDescent="0.35">
      <c r="A616" t="s">
        <v>191</v>
      </c>
      <c r="B616" s="9">
        <v>42.633420000000001</v>
      </c>
      <c r="C616" s="9">
        <v>-71.31617</v>
      </c>
      <c r="D616" t="s">
        <v>2784</v>
      </c>
      <c r="E616" t="s">
        <v>887</v>
      </c>
      <c r="F616" t="s">
        <v>1706</v>
      </c>
      <c r="G616" t="s">
        <v>3078</v>
      </c>
      <c r="H616" t="str">
        <f t="shared" si="25"/>
        <v>USALocation</v>
      </c>
      <c r="I616" t="s">
        <v>431</v>
      </c>
      <c r="J616" t="str">
        <f t="shared" si="26"/>
        <v>MassachusettsLocation</v>
      </c>
      <c r="K616">
        <v>42.783000000000001</v>
      </c>
      <c r="L616">
        <v>-71.516999999999996</v>
      </c>
      <c r="M616" s="3">
        <v>23364</v>
      </c>
      <c r="N616" t="s">
        <v>12</v>
      </c>
    </row>
    <row r="617" spans="1:14" x14ac:dyDescent="0.35">
      <c r="A617" t="s">
        <v>191</v>
      </c>
      <c r="B617" s="9">
        <v>42.633420000000001</v>
      </c>
      <c r="C617" s="9">
        <v>-71.31617</v>
      </c>
      <c r="D617" t="s">
        <v>2783</v>
      </c>
      <c r="E617" t="s">
        <v>886</v>
      </c>
      <c r="F617" t="s">
        <v>1705</v>
      </c>
      <c r="G617" t="s">
        <v>3078</v>
      </c>
      <c r="H617" t="str">
        <f t="shared" si="25"/>
        <v>USALocation</v>
      </c>
      <c r="I617" t="s">
        <v>431</v>
      </c>
      <c r="J617" t="str">
        <f t="shared" si="26"/>
        <v>MassachusettsLocation</v>
      </c>
      <c r="K617">
        <v>42.716999999999999</v>
      </c>
      <c r="L617">
        <v>-71.123999999999995</v>
      </c>
      <c r="M617" s="3">
        <v>18253</v>
      </c>
      <c r="N617" t="s">
        <v>12</v>
      </c>
    </row>
    <row r="618" spans="1:14" x14ac:dyDescent="0.35">
      <c r="A618" t="s">
        <v>94</v>
      </c>
      <c r="B618" s="9">
        <v>33.577860000000001</v>
      </c>
      <c r="C618" s="9">
        <v>-101.85517</v>
      </c>
      <c r="D618" t="s">
        <v>2970</v>
      </c>
      <c r="E618" t="s">
        <v>1094</v>
      </c>
      <c r="F618" t="s">
        <v>1893</v>
      </c>
      <c r="G618" t="s">
        <v>3078</v>
      </c>
      <c r="H618" t="str">
        <f t="shared" si="25"/>
        <v>USALocation</v>
      </c>
      <c r="I618" t="s">
        <v>478</v>
      </c>
      <c r="J618" t="str">
        <f t="shared" si="26"/>
        <v>TexasLocation</v>
      </c>
      <c r="K618">
        <v>33.665999999999997</v>
      </c>
      <c r="L618">
        <v>-101.82299999999999</v>
      </c>
      <c r="M618" s="3">
        <v>10243</v>
      </c>
      <c r="N618" t="s">
        <v>12</v>
      </c>
    </row>
    <row r="619" spans="1:14" x14ac:dyDescent="0.35">
      <c r="A619" t="s">
        <v>433</v>
      </c>
      <c r="B619" t="s">
        <v>3032</v>
      </c>
      <c r="C619" t="s">
        <v>3032</v>
      </c>
      <c r="D619" s="4" t="s">
        <v>541</v>
      </c>
      <c r="E619" t="s">
        <v>541</v>
      </c>
      <c r="F619" s="5" t="s">
        <v>542</v>
      </c>
      <c r="G619" t="s">
        <v>3078</v>
      </c>
      <c r="H619" t="str">
        <f t="shared" si="25"/>
        <v>USALocation</v>
      </c>
      <c r="I619" s="6" t="s">
        <v>540</v>
      </c>
      <c r="J619" t="str">
        <f t="shared" si="26"/>
        <v>CENSUSLocation</v>
      </c>
      <c r="M619" s="3"/>
      <c r="N619" t="s">
        <v>13</v>
      </c>
    </row>
    <row r="620" spans="1:14" x14ac:dyDescent="0.35">
      <c r="A620" t="s">
        <v>95</v>
      </c>
      <c r="B620" s="9">
        <v>43.073050000000002</v>
      </c>
      <c r="C620" s="9">
        <v>-89.401229999999998</v>
      </c>
      <c r="D620" t="s">
        <v>3027</v>
      </c>
      <c r="E620" t="s">
        <v>1157</v>
      </c>
      <c r="F620" t="s">
        <v>1950</v>
      </c>
      <c r="G620" t="s">
        <v>3078</v>
      </c>
      <c r="H620" t="str">
        <f t="shared" si="25"/>
        <v>USALocation</v>
      </c>
      <c r="I620" t="s">
        <v>491</v>
      </c>
      <c r="J620" t="str">
        <f t="shared" si="26"/>
        <v>WisconsinLocation</v>
      </c>
      <c r="K620">
        <v>43.140999999999998</v>
      </c>
      <c r="L620">
        <v>-89.344999999999999</v>
      </c>
      <c r="M620" s="3">
        <v>8827</v>
      </c>
      <c r="N620" t="s">
        <v>12</v>
      </c>
    </row>
    <row r="621" spans="1:14" x14ac:dyDescent="0.35">
      <c r="A621" t="s">
        <v>193</v>
      </c>
      <c r="B621" s="9">
        <v>42.995640000000002</v>
      </c>
      <c r="C621" s="9">
        <v>-71.454790000000003</v>
      </c>
      <c r="D621" t="s">
        <v>2834</v>
      </c>
      <c r="E621" t="s">
        <v>945</v>
      </c>
      <c r="F621" t="s">
        <v>1756</v>
      </c>
      <c r="G621" t="s">
        <v>3078</v>
      </c>
      <c r="H621" t="str">
        <f t="shared" si="25"/>
        <v>USALocation</v>
      </c>
      <c r="I621" t="s">
        <v>449</v>
      </c>
      <c r="J621" t="str">
        <f t="shared" si="26"/>
        <v>NewHampshireLocation</v>
      </c>
      <c r="K621">
        <v>43.12</v>
      </c>
      <c r="L621">
        <v>-71.3</v>
      </c>
      <c r="M621" s="3">
        <v>18691</v>
      </c>
      <c r="N621" t="s">
        <v>13</v>
      </c>
    </row>
    <row r="622" spans="1:14" x14ac:dyDescent="0.35">
      <c r="A622" t="s">
        <v>193</v>
      </c>
      <c r="B622" s="9">
        <v>42.995640000000002</v>
      </c>
      <c r="C622" s="9">
        <v>-71.454790000000003</v>
      </c>
      <c r="D622" t="s">
        <v>2833</v>
      </c>
      <c r="E622" t="s">
        <v>944</v>
      </c>
      <c r="F622" t="s">
        <v>1755</v>
      </c>
      <c r="G622" t="s">
        <v>3078</v>
      </c>
      <c r="H622" t="str">
        <f t="shared" si="25"/>
        <v>USALocation</v>
      </c>
      <c r="I622" t="s">
        <v>449</v>
      </c>
      <c r="J622" t="str">
        <f t="shared" si="26"/>
        <v>NewHampshireLocation</v>
      </c>
      <c r="K622">
        <v>42.933</v>
      </c>
      <c r="L622">
        <v>-71.436000000000007</v>
      </c>
      <c r="M622" s="3">
        <v>7131</v>
      </c>
      <c r="N622" t="s">
        <v>12</v>
      </c>
    </row>
    <row r="623" spans="1:14" x14ac:dyDescent="0.35">
      <c r="A623" t="s">
        <v>514</v>
      </c>
      <c r="B623" t="s">
        <v>3032</v>
      </c>
      <c r="C623" t="s">
        <v>3032</v>
      </c>
      <c r="D623" s="4" t="s">
        <v>515</v>
      </c>
      <c r="E623" t="s">
        <v>515</v>
      </c>
      <c r="F623" s="5" t="s">
        <v>516</v>
      </c>
      <c r="G623" t="s">
        <v>3078</v>
      </c>
      <c r="H623" t="str">
        <f t="shared" si="25"/>
        <v>USALocation</v>
      </c>
      <c r="I623" s="6" t="s">
        <v>498</v>
      </c>
      <c r="J623" t="str">
        <f t="shared" si="26"/>
        <v>NERCLocation</v>
      </c>
      <c r="M623" s="3"/>
      <c r="N623" t="s">
        <v>17</v>
      </c>
    </row>
    <row r="624" spans="1:14" x14ac:dyDescent="0.35">
      <c r="A624" t="s">
        <v>157</v>
      </c>
      <c r="B624" s="9">
        <v>26.203410000000002</v>
      </c>
      <c r="C624" s="9">
        <v>-98.230009999999993</v>
      </c>
      <c r="D624" t="s">
        <v>2973</v>
      </c>
      <c r="E624" t="s">
        <v>1097</v>
      </c>
      <c r="F624" t="s">
        <v>1896</v>
      </c>
      <c r="G624" t="s">
        <v>3078</v>
      </c>
      <c r="H624" t="str">
        <f t="shared" si="25"/>
        <v>USALocation</v>
      </c>
      <c r="I624" t="s">
        <v>478</v>
      </c>
      <c r="J624" t="str">
        <f t="shared" si="26"/>
        <v>TexasLocation</v>
      </c>
      <c r="K624">
        <v>26.442</v>
      </c>
      <c r="L624">
        <v>-98.129000000000005</v>
      </c>
      <c r="M624" s="3">
        <v>28375</v>
      </c>
      <c r="N624" t="s">
        <v>12</v>
      </c>
    </row>
    <row r="625" spans="1:14" x14ac:dyDescent="0.35">
      <c r="A625" t="s">
        <v>157</v>
      </c>
      <c r="B625" s="9">
        <v>26.203410000000002</v>
      </c>
      <c r="C625" s="9">
        <v>-98.230009999999993</v>
      </c>
      <c r="D625" t="s">
        <v>2971</v>
      </c>
      <c r="E625" t="s">
        <v>1095</v>
      </c>
      <c r="F625" t="s">
        <v>1894</v>
      </c>
      <c r="G625" t="s">
        <v>3078</v>
      </c>
      <c r="H625" t="str">
        <f t="shared" si="25"/>
        <v>USALocation</v>
      </c>
      <c r="I625" t="s">
        <v>478</v>
      </c>
      <c r="J625" t="str">
        <f t="shared" si="26"/>
        <v>TexasLocation</v>
      </c>
      <c r="K625">
        <v>26.184000000000001</v>
      </c>
      <c r="L625">
        <v>-98.254000000000005</v>
      </c>
      <c r="M625" s="3">
        <v>3222</v>
      </c>
      <c r="N625" t="s">
        <v>12</v>
      </c>
    </row>
    <row r="626" spans="1:14" x14ac:dyDescent="0.35">
      <c r="A626" t="s">
        <v>157</v>
      </c>
      <c r="B626" s="9">
        <v>26.203410000000002</v>
      </c>
      <c r="C626" s="9">
        <v>-98.230009999999993</v>
      </c>
      <c r="D626" t="s">
        <v>2972</v>
      </c>
      <c r="E626" t="s">
        <v>1096</v>
      </c>
      <c r="F626" t="s">
        <v>1895</v>
      </c>
      <c r="G626" t="s">
        <v>3078</v>
      </c>
      <c r="H626" t="str">
        <f t="shared" si="25"/>
        <v>USALocation</v>
      </c>
      <c r="I626" t="s">
        <v>478</v>
      </c>
      <c r="J626" t="str">
        <f t="shared" si="26"/>
        <v>TexasLocation</v>
      </c>
      <c r="K626">
        <v>26.178000000000001</v>
      </c>
      <c r="L626">
        <v>-97.972999999999999</v>
      </c>
      <c r="M626" s="3">
        <v>25799</v>
      </c>
      <c r="N626" t="s">
        <v>12</v>
      </c>
    </row>
    <row r="627" spans="1:14" x14ac:dyDescent="0.35">
      <c r="A627" t="s">
        <v>39</v>
      </c>
      <c r="B627" s="9">
        <v>35.149529999999999</v>
      </c>
      <c r="C627" s="9">
        <v>-90.04898</v>
      </c>
      <c r="D627" t="s">
        <v>2926</v>
      </c>
      <c r="E627" t="s">
        <v>1051</v>
      </c>
      <c r="F627" t="s">
        <v>1849</v>
      </c>
      <c r="G627" t="s">
        <v>3078</v>
      </c>
      <c r="H627" t="str">
        <f t="shared" si="25"/>
        <v>USALocation</v>
      </c>
      <c r="I627" t="s">
        <v>476</v>
      </c>
      <c r="J627" t="str">
        <f t="shared" si="26"/>
        <v>TennesseeLocation</v>
      </c>
      <c r="K627">
        <v>35.055999999999997</v>
      </c>
      <c r="L627">
        <v>-89.986999999999995</v>
      </c>
      <c r="M627" s="3">
        <v>11830</v>
      </c>
      <c r="N627" t="s">
        <v>17</v>
      </c>
    </row>
    <row r="628" spans="1:14" x14ac:dyDescent="0.35">
      <c r="A628" t="s">
        <v>39</v>
      </c>
      <c r="B628" s="9">
        <v>35.149529999999999</v>
      </c>
      <c r="C628" s="9">
        <v>-90.04898</v>
      </c>
      <c r="D628" t="s">
        <v>2927</v>
      </c>
      <c r="E628" t="s">
        <v>1052</v>
      </c>
      <c r="F628" t="s">
        <v>1850</v>
      </c>
      <c r="G628" t="s">
        <v>3078</v>
      </c>
      <c r="H628" t="str">
        <f t="shared" si="25"/>
        <v>USALocation</v>
      </c>
      <c r="I628" t="s">
        <v>476</v>
      </c>
      <c r="J628" t="str">
        <f t="shared" si="26"/>
        <v>TennesseeLocation</v>
      </c>
      <c r="K628">
        <v>35.35</v>
      </c>
      <c r="L628">
        <v>-89.867000000000004</v>
      </c>
      <c r="M628" s="3">
        <v>27748</v>
      </c>
      <c r="N628" t="s">
        <v>12</v>
      </c>
    </row>
    <row r="629" spans="1:14" x14ac:dyDescent="0.35">
      <c r="A629" t="s">
        <v>39</v>
      </c>
      <c r="B629" s="9">
        <v>35.149529999999999</v>
      </c>
      <c r="C629" s="9">
        <v>-90.04898</v>
      </c>
      <c r="D629" t="s">
        <v>2571</v>
      </c>
      <c r="E629" t="s">
        <v>659</v>
      </c>
      <c r="F629" t="s">
        <v>1492</v>
      </c>
      <c r="G629" t="s">
        <v>3078</v>
      </c>
      <c r="H629" t="str">
        <f t="shared" si="25"/>
        <v>USALocation</v>
      </c>
      <c r="I629" t="s">
        <v>397</v>
      </c>
      <c r="J629" t="str">
        <f t="shared" si="26"/>
        <v>ArkansasLocation</v>
      </c>
      <c r="K629">
        <v>35.134999999999998</v>
      </c>
      <c r="L629">
        <v>-90.233999999999995</v>
      </c>
      <c r="M629" s="3">
        <v>16900</v>
      </c>
      <c r="N629" t="s">
        <v>12</v>
      </c>
    </row>
    <row r="630" spans="1:14" x14ac:dyDescent="0.35">
      <c r="A630" t="s">
        <v>54</v>
      </c>
      <c r="B630" s="9">
        <v>33.422269999999997</v>
      </c>
      <c r="C630" s="9">
        <v>-111.82264000000001</v>
      </c>
      <c r="D630" t="s">
        <v>2557</v>
      </c>
      <c r="E630" t="s">
        <v>644</v>
      </c>
      <c r="F630" t="s">
        <v>1478</v>
      </c>
      <c r="G630" t="s">
        <v>3078</v>
      </c>
      <c r="H630" t="str">
        <f t="shared" si="25"/>
        <v>USALocation</v>
      </c>
      <c r="I630" t="s">
        <v>395</v>
      </c>
      <c r="J630" t="str">
        <f t="shared" si="26"/>
        <v>ArizonaLocation</v>
      </c>
      <c r="K630">
        <v>33.268999999999998</v>
      </c>
      <c r="L630">
        <v>-111.813</v>
      </c>
      <c r="M630" s="3">
        <v>17066</v>
      </c>
      <c r="N630" t="s">
        <v>12</v>
      </c>
    </row>
    <row r="631" spans="1:14" x14ac:dyDescent="0.35">
      <c r="A631" t="s">
        <v>54</v>
      </c>
      <c r="B631" s="9">
        <v>33.422269999999997</v>
      </c>
      <c r="C631" s="9">
        <v>-111.82264000000001</v>
      </c>
      <c r="D631" t="s">
        <v>2556</v>
      </c>
      <c r="E631" t="s">
        <v>643</v>
      </c>
      <c r="F631" t="s">
        <v>1477</v>
      </c>
      <c r="G631" t="s">
        <v>3078</v>
      </c>
      <c r="H631" t="str">
        <f t="shared" si="25"/>
        <v>USALocation</v>
      </c>
      <c r="I631" t="s">
        <v>395</v>
      </c>
      <c r="J631" t="str">
        <f t="shared" si="26"/>
        <v>ArizonaLocation</v>
      </c>
      <c r="K631">
        <v>33.466999999999999</v>
      </c>
      <c r="L631">
        <v>-111.733</v>
      </c>
      <c r="M631" s="3">
        <v>9690</v>
      </c>
      <c r="N631" t="s">
        <v>12</v>
      </c>
    </row>
    <row r="632" spans="1:14" x14ac:dyDescent="0.35">
      <c r="A632" t="s">
        <v>54</v>
      </c>
      <c r="B632" s="9">
        <v>33.422269999999997</v>
      </c>
      <c r="C632" s="9">
        <v>-111.82264000000001</v>
      </c>
      <c r="D632" t="s">
        <v>2558</v>
      </c>
      <c r="E632" t="s">
        <v>645</v>
      </c>
      <c r="F632" t="s">
        <v>1479</v>
      </c>
      <c r="G632" t="s">
        <v>3078</v>
      </c>
      <c r="H632" t="str">
        <f t="shared" si="25"/>
        <v>USALocation</v>
      </c>
      <c r="I632" t="s">
        <v>395</v>
      </c>
      <c r="J632" t="str">
        <f t="shared" si="26"/>
        <v>ArizonaLocation</v>
      </c>
      <c r="K632">
        <v>33.299999999999997</v>
      </c>
      <c r="L632">
        <v>-111.667</v>
      </c>
      <c r="M632" s="3">
        <v>19843</v>
      </c>
      <c r="N632" t="s">
        <v>12</v>
      </c>
    </row>
    <row r="633" spans="1:14" x14ac:dyDescent="0.35">
      <c r="A633" t="s">
        <v>61</v>
      </c>
      <c r="B633" s="9">
        <v>25.774270000000001</v>
      </c>
      <c r="C633" s="9">
        <v>-80.193659999999994</v>
      </c>
      <c r="D633" t="s">
        <v>2692</v>
      </c>
      <c r="E633" t="s">
        <v>786</v>
      </c>
      <c r="F633" t="s">
        <v>1614</v>
      </c>
      <c r="G633" t="s">
        <v>3078</v>
      </c>
      <c r="H633" t="str">
        <f t="shared" si="25"/>
        <v>USALocation</v>
      </c>
      <c r="I633" t="s">
        <v>409</v>
      </c>
      <c r="J633" t="str">
        <f t="shared" si="26"/>
        <v>FloridaLocation</v>
      </c>
      <c r="K633">
        <v>25.648</v>
      </c>
      <c r="L633">
        <v>-80.433000000000007</v>
      </c>
      <c r="M633" s="3">
        <v>27786</v>
      </c>
      <c r="N633" t="s">
        <v>12</v>
      </c>
    </row>
    <row r="634" spans="1:14" x14ac:dyDescent="0.35">
      <c r="A634" t="s">
        <v>61</v>
      </c>
      <c r="B634" s="9">
        <v>25.774270000000001</v>
      </c>
      <c r="C634" s="9">
        <v>-80.193659999999994</v>
      </c>
      <c r="D634" t="s">
        <v>2689</v>
      </c>
      <c r="E634" t="s">
        <v>783</v>
      </c>
      <c r="F634" t="s">
        <v>1611</v>
      </c>
      <c r="G634" t="s">
        <v>3078</v>
      </c>
      <c r="H634" t="str">
        <f t="shared" si="25"/>
        <v>USALocation</v>
      </c>
      <c r="I634" t="s">
        <v>409</v>
      </c>
      <c r="J634" t="str">
        <f t="shared" si="26"/>
        <v>FloridaLocation</v>
      </c>
      <c r="K634">
        <v>25.791</v>
      </c>
      <c r="L634">
        <v>-80.316000000000003</v>
      </c>
      <c r="M634" s="3">
        <v>12389</v>
      </c>
      <c r="N634" t="s">
        <v>17</v>
      </c>
    </row>
    <row r="635" spans="1:14" x14ac:dyDescent="0.35">
      <c r="A635" t="s">
        <v>61</v>
      </c>
      <c r="B635" s="9">
        <v>25.774270000000001</v>
      </c>
      <c r="C635" s="9">
        <v>-80.193659999999994</v>
      </c>
      <c r="D635" t="s">
        <v>2691</v>
      </c>
      <c r="E635" t="s">
        <v>785</v>
      </c>
      <c r="F635" t="s">
        <v>1613</v>
      </c>
      <c r="G635" t="s">
        <v>3078</v>
      </c>
      <c r="H635" t="str">
        <f t="shared" si="25"/>
        <v>USALocation</v>
      </c>
      <c r="I635" t="s">
        <v>409</v>
      </c>
      <c r="J635" t="str">
        <f t="shared" si="26"/>
        <v>FloridaLocation</v>
      </c>
      <c r="K635">
        <v>25.998999999999999</v>
      </c>
      <c r="L635">
        <v>-80.241</v>
      </c>
      <c r="M635" s="3">
        <v>25433</v>
      </c>
      <c r="N635" t="s">
        <v>12</v>
      </c>
    </row>
    <row r="636" spans="1:14" x14ac:dyDescent="0.35">
      <c r="A636" t="s">
        <v>61</v>
      </c>
      <c r="B636" s="9">
        <v>25.774270000000001</v>
      </c>
      <c r="C636" s="9">
        <v>-80.193659999999994</v>
      </c>
      <c r="D636" t="s">
        <v>2690</v>
      </c>
      <c r="E636" t="s">
        <v>784</v>
      </c>
      <c r="F636" t="s">
        <v>1612</v>
      </c>
      <c r="G636" t="s">
        <v>3078</v>
      </c>
      <c r="H636" t="str">
        <f t="shared" si="25"/>
        <v>USALocation</v>
      </c>
      <c r="I636" t="s">
        <v>409</v>
      </c>
      <c r="J636" t="str">
        <f t="shared" si="26"/>
        <v>FloridaLocation</v>
      </c>
      <c r="K636">
        <v>25.907</v>
      </c>
      <c r="L636">
        <v>-80.28</v>
      </c>
      <c r="M636" s="3">
        <v>17102</v>
      </c>
      <c r="N636" t="s">
        <v>12</v>
      </c>
    </row>
    <row r="637" spans="1:14" x14ac:dyDescent="0.35">
      <c r="A637" t="s">
        <v>161</v>
      </c>
      <c r="B637" s="9">
        <v>31.997350000000001</v>
      </c>
      <c r="C637" s="9">
        <v>-102.07791</v>
      </c>
      <c r="D637" t="s">
        <v>2974</v>
      </c>
      <c r="E637" t="s">
        <v>1098</v>
      </c>
      <c r="F637" t="s">
        <v>1897</v>
      </c>
      <c r="G637" t="s">
        <v>3078</v>
      </c>
      <c r="H637" t="str">
        <f t="shared" si="25"/>
        <v>USALocation</v>
      </c>
      <c r="I637" t="s">
        <v>478</v>
      </c>
      <c r="J637" t="str">
        <f t="shared" si="26"/>
        <v>TexasLocation</v>
      </c>
      <c r="K637">
        <v>32.036000000000001</v>
      </c>
      <c r="L637">
        <v>-102.101</v>
      </c>
      <c r="M637" s="3">
        <v>4817</v>
      </c>
      <c r="N637" t="s">
        <v>12</v>
      </c>
    </row>
    <row r="638" spans="1:14" x14ac:dyDescent="0.35">
      <c r="A638" t="s">
        <v>161</v>
      </c>
      <c r="B638" s="9">
        <v>31.997350000000001</v>
      </c>
      <c r="C638" s="9">
        <v>-102.07791</v>
      </c>
      <c r="D638" t="s">
        <v>2975</v>
      </c>
      <c r="E638" t="s">
        <v>1099</v>
      </c>
      <c r="F638" t="s">
        <v>1898</v>
      </c>
      <c r="G638" t="s">
        <v>3078</v>
      </c>
      <c r="H638" t="str">
        <f t="shared" si="25"/>
        <v>USALocation</v>
      </c>
      <c r="I638" t="s">
        <v>478</v>
      </c>
      <c r="J638" t="str">
        <f t="shared" si="26"/>
        <v>TexasLocation</v>
      </c>
      <c r="K638">
        <v>31.948</v>
      </c>
      <c r="L638">
        <v>-102.209</v>
      </c>
      <c r="M638" s="3">
        <v>13528</v>
      </c>
      <c r="N638" t="s">
        <v>12</v>
      </c>
    </row>
    <row r="639" spans="1:14" x14ac:dyDescent="0.35">
      <c r="A639" t="s">
        <v>46</v>
      </c>
      <c r="B639" s="9">
        <v>43.038899999999998</v>
      </c>
      <c r="C639" s="9">
        <v>-87.906469999999999</v>
      </c>
      <c r="D639" t="s">
        <v>3028</v>
      </c>
      <c r="E639" t="s">
        <v>1158</v>
      </c>
      <c r="F639" t="s">
        <v>1951</v>
      </c>
      <c r="G639" t="s">
        <v>3078</v>
      </c>
      <c r="H639" t="str">
        <f t="shared" si="25"/>
        <v>USALocation</v>
      </c>
      <c r="I639" t="s">
        <v>491</v>
      </c>
      <c r="J639" t="str">
        <f t="shared" si="26"/>
        <v>WisconsinLocation</v>
      </c>
      <c r="K639">
        <v>42.954999999999998</v>
      </c>
      <c r="L639">
        <v>-87.903999999999996</v>
      </c>
      <c r="M639" s="3">
        <v>9331</v>
      </c>
      <c r="N639" t="s">
        <v>17</v>
      </c>
    </row>
    <row r="640" spans="1:14" x14ac:dyDescent="0.35">
      <c r="A640" t="s">
        <v>46</v>
      </c>
      <c r="B640" s="9">
        <v>43.038899999999998</v>
      </c>
      <c r="C640" s="9">
        <v>-87.906469999999999</v>
      </c>
      <c r="D640" t="s">
        <v>3029</v>
      </c>
      <c r="E640" t="s">
        <v>1159</v>
      </c>
      <c r="F640" t="s">
        <v>1952</v>
      </c>
      <c r="G640" t="s">
        <v>3078</v>
      </c>
      <c r="H640" t="str">
        <f t="shared" si="25"/>
        <v>USALocation</v>
      </c>
      <c r="I640" t="s">
        <v>491</v>
      </c>
      <c r="J640" t="str">
        <f t="shared" si="26"/>
        <v>WisconsinLocation</v>
      </c>
      <c r="K640">
        <v>43.109000000000002</v>
      </c>
      <c r="L640">
        <v>-88.031000000000006</v>
      </c>
      <c r="M640" s="3">
        <v>12769</v>
      </c>
      <c r="N640" t="s">
        <v>12</v>
      </c>
    </row>
    <row r="641" spans="1:14" x14ac:dyDescent="0.35">
      <c r="A641" t="s">
        <v>46</v>
      </c>
      <c r="B641" s="9">
        <v>43.038899999999998</v>
      </c>
      <c r="C641" s="9">
        <v>-87.906469999999999</v>
      </c>
      <c r="D641" t="s">
        <v>3030</v>
      </c>
      <c r="E641" t="s">
        <v>1160</v>
      </c>
      <c r="F641" t="s">
        <v>1953</v>
      </c>
      <c r="G641" t="s">
        <v>3078</v>
      </c>
      <c r="H641" t="str">
        <f t="shared" si="25"/>
        <v>USALocation</v>
      </c>
      <c r="I641" t="s">
        <v>491</v>
      </c>
      <c r="J641" t="str">
        <f t="shared" si="26"/>
        <v>WisconsinLocation</v>
      </c>
      <c r="K641">
        <v>43.040999999999997</v>
      </c>
      <c r="L641">
        <v>-88.236999999999995</v>
      </c>
      <c r="M641" s="3">
        <v>26863</v>
      </c>
      <c r="N641" t="s">
        <v>12</v>
      </c>
    </row>
    <row r="642" spans="1:14" x14ac:dyDescent="0.35">
      <c r="A642" t="s">
        <v>63</v>
      </c>
      <c r="B642" s="9">
        <v>44.979970000000002</v>
      </c>
      <c r="C642" s="9">
        <v>-93.263840000000002</v>
      </c>
      <c r="D642" t="s">
        <v>2807</v>
      </c>
      <c r="E642" t="s">
        <v>912</v>
      </c>
      <c r="F642" t="s">
        <v>1729</v>
      </c>
      <c r="G642" t="s">
        <v>3078</v>
      </c>
      <c r="H642" t="str">
        <f t="shared" ref="H642:H705" si="27">G642&amp;"Location"</f>
        <v>USALocation</v>
      </c>
      <c r="I642" t="s">
        <v>436</v>
      </c>
      <c r="J642" t="str">
        <f t="shared" ref="J642:J705" si="28">VLOOKUP(I642,V:W,2,FALSE)</f>
        <v>MinnesotaLocation</v>
      </c>
      <c r="K642">
        <v>45.15</v>
      </c>
      <c r="L642">
        <v>-93.216999999999999</v>
      </c>
      <c r="M642" s="3">
        <v>19261</v>
      </c>
      <c r="N642" t="s">
        <v>12</v>
      </c>
    </row>
    <row r="643" spans="1:14" x14ac:dyDescent="0.35">
      <c r="A643" t="s">
        <v>63</v>
      </c>
      <c r="B643" s="9">
        <v>44.979970000000002</v>
      </c>
      <c r="C643" s="9">
        <v>-93.263840000000002</v>
      </c>
      <c r="D643" t="s">
        <v>2805</v>
      </c>
      <c r="E643" t="s">
        <v>910</v>
      </c>
      <c r="F643" t="s">
        <v>1727</v>
      </c>
      <c r="G643" t="s">
        <v>3078</v>
      </c>
      <c r="H643" t="str">
        <f t="shared" si="27"/>
        <v>USALocation</v>
      </c>
      <c r="I643" t="s">
        <v>436</v>
      </c>
      <c r="J643" t="str">
        <f t="shared" si="28"/>
        <v>MinnesotaLocation</v>
      </c>
      <c r="K643">
        <v>45.061999999999998</v>
      </c>
      <c r="L643">
        <v>-93.350999999999999</v>
      </c>
      <c r="M643" s="3">
        <v>11407</v>
      </c>
      <c r="N643" t="s">
        <v>12</v>
      </c>
    </row>
    <row r="644" spans="1:14" x14ac:dyDescent="0.35">
      <c r="A644" t="s">
        <v>63</v>
      </c>
      <c r="B644" s="9">
        <v>44.979970000000002</v>
      </c>
      <c r="C644" s="9">
        <v>-93.263840000000002</v>
      </c>
      <c r="D644" t="s">
        <v>2809</v>
      </c>
      <c r="E644" t="s">
        <v>914</v>
      </c>
      <c r="F644" t="s">
        <v>1731</v>
      </c>
      <c r="G644" t="s">
        <v>3078</v>
      </c>
      <c r="H644" t="str">
        <f t="shared" si="27"/>
        <v>USALocation</v>
      </c>
      <c r="I644" t="s">
        <v>436</v>
      </c>
      <c r="J644" t="str">
        <f t="shared" si="28"/>
        <v>MinnesotaLocation</v>
      </c>
      <c r="K644">
        <v>44.832000000000001</v>
      </c>
      <c r="L644">
        <v>-93.471000000000004</v>
      </c>
      <c r="M644" s="3">
        <v>23171</v>
      </c>
      <c r="N644" t="s">
        <v>12</v>
      </c>
    </row>
    <row r="645" spans="1:14" x14ac:dyDescent="0.35">
      <c r="A645" t="s">
        <v>63</v>
      </c>
      <c r="B645" s="9">
        <v>44.979970000000002</v>
      </c>
      <c r="C645" s="9">
        <v>-93.263840000000002</v>
      </c>
      <c r="D645" t="s">
        <v>2804</v>
      </c>
      <c r="E645" t="s">
        <v>909</v>
      </c>
      <c r="F645" t="s">
        <v>1726</v>
      </c>
      <c r="G645" t="s">
        <v>3078</v>
      </c>
      <c r="H645" t="str">
        <f t="shared" si="27"/>
        <v>USALocation</v>
      </c>
      <c r="I645" t="s">
        <v>436</v>
      </c>
      <c r="J645" t="str">
        <f t="shared" si="28"/>
        <v>MinnesotaLocation</v>
      </c>
      <c r="K645">
        <v>44.883000000000003</v>
      </c>
      <c r="L645">
        <v>-93.228999999999999</v>
      </c>
      <c r="M645" s="3">
        <v>11125</v>
      </c>
      <c r="N645" t="s">
        <v>17</v>
      </c>
    </row>
    <row r="646" spans="1:14" x14ac:dyDescent="0.35">
      <c r="A646" t="s">
        <v>63</v>
      </c>
      <c r="B646" s="9">
        <v>44.979970000000002</v>
      </c>
      <c r="C646" s="9">
        <v>-93.263840000000002</v>
      </c>
      <c r="D646" t="s">
        <v>2808</v>
      </c>
      <c r="E646" t="s">
        <v>913</v>
      </c>
      <c r="F646" t="s">
        <v>1730</v>
      </c>
      <c r="G646" t="s">
        <v>3078</v>
      </c>
      <c r="H646" t="str">
        <f t="shared" si="27"/>
        <v>USALocation</v>
      </c>
      <c r="I646" t="s">
        <v>436</v>
      </c>
      <c r="J646" t="str">
        <f t="shared" si="28"/>
        <v>MinnesotaLocation</v>
      </c>
      <c r="K646">
        <v>44.856999999999999</v>
      </c>
      <c r="L646">
        <v>-93.033000000000001</v>
      </c>
      <c r="M646" s="3">
        <v>22744</v>
      </c>
      <c r="N646" t="s">
        <v>12</v>
      </c>
    </row>
    <row r="647" spans="1:14" x14ac:dyDescent="0.35">
      <c r="A647" t="s">
        <v>63</v>
      </c>
      <c r="B647" s="9">
        <v>44.979970000000002</v>
      </c>
      <c r="C647" s="9">
        <v>-93.263840000000002</v>
      </c>
      <c r="D647" t="s">
        <v>2806</v>
      </c>
      <c r="E647" t="s">
        <v>911</v>
      </c>
      <c r="F647" t="s">
        <v>1728</v>
      </c>
      <c r="G647" t="s">
        <v>3078</v>
      </c>
      <c r="H647" t="str">
        <f t="shared" si="27"/>
        <v>USALocation</v>
      </c>
      <c r="I647" t="s">
        <v>436</v>
      </c>
      <c r="J647" t="str">
        <f t="shared" si="28"/>
        <v>MinnesotaLocation</v>
      </c>
      <c r="K647">
        <v>44.932000000000002</v>
      </c>
      <c r="L647">
        <v>-93.055999999999997</v>
      </c>
      <c r="M647" s="3">
        <v>17202</v>
      </c>
      <c r="N647" t="s">
        <v>12</v>
      </c>
    </row>
    <row r="648" spans="1:14" x14ac:dyDescent="0.35">
      <c r="A648" t="s">
        <v>517</v>
      </c>
      <c r="B648" t="s">
        <v>3032</v>
      </c>
      <c r="C648" t="s">
        <v>3032</v>
      </c>
      <c r="D648" s="4" t="s">
        <v>518</v>
      </c>
      <c r="E648" t="s">
        <v>518</v>
      </c>
      <c r="F648" s="5" t="s">
        <v>519</v>
      </c>
      <c r="G648" t="s">
        <v>3078</v>
      </c>
      <c r="H648" t="str">
        <f t="shared" si="27"/>
        <v>USALocation</v>
      </c>
      <c r="I648" s="6" t="s">
        <v>498</v>
      </c>
      <c r="J648" t="str">
        <f t="shared" si="28"/>
        <v>NERCLocation</v>
      </c>
      <c r="M648" s="3"/>
      <c r="N648" t="s">
        <v>17</v>
      </c>
    </row>
    <row r="649" spans="1:14" x14ac:dyDescent="0.35">
      <c r="A649" t="s">
        <v>558</v>
      </c>
      <c r="B649" t="s">
        <v>3032</v>
      </c>
      <c r="C649" t="s">
        <v>3032</v>
      </c>
      <c r="D649" s="4" t="s">
        <v>559</v>
      </c>
      <c r="E649" t="s">
        <v>559</v>
      </c>
      <c r="F649" s="5" t="s">
        <v>560</v>
      </c>
      <c r="G649" t="s">
        <v>3078</v>
      </c>
      <c r="H649" t="str">
        <f t="shared" si="27"/>
        <v>USALocation</v>
      </c>
      <c r="I649" s="6" t="s">
        <v>540</v>
      </c>
      <c r="J649" t="str">
        <f t="shared" si="28"/>
        <v>CENSUSLocation</v>
      </c>
      <c r="M649" s="3"/>
      <c r="N649" t="s">
        <v>15</v>
      </c>
    </row>
    <row r="650" spans="1:14" x14ac:dyDescent="0.35">
      <c r="A650" t="s">
        <v>120</v>
      </c>
      <c r="B650" s="9">
        <v>30.69436</v>
      </c>
      <c r="C650" s="9">
        <v>-88.043049999999994</v>
      </c>
      <c r="D650" t="s">
        <v>2547</v>
      </c>
      <c r="E650" t="s">
        <v>635</v>
      </c>
      <c r="F650" t="s">
        <v>1468</v>
      </c>
      <c r="G650" t="s">
        <v>3078</v>
      </c>
      <c r="H650" t="str">
        <f t="shared" si="27"/>
        <v>USALocation</v>
      </c>
      <c r="I650" t="s">
        <v>393</v>
      </c>
      <c r="J650" t="str">
        <f t="shared" si="28"/>
        <v>AlabamaLocation</v>
      </c>
      <c r="K650">
        <v>30.626000000000001</v>
      </c>
      <c r="L650">
        <v>-88.067999999999998</v>
      </c>
      <c r="M650" s="3">
        <v>7967</v>
      </c>
      <c r="N650" t="s">
        <v>12</v>
      </c>
    </row>
    <row r="651" spans="1:14" x14ac:dyDescent="0.35">
      <c r="A651" t="s">
        <v>120</v>
      </c>
      <c r="B651" s="9">
        <v>30.69436</v>
      </c>
      <c r="C651" s="9">
        <v>-88.043049999999994</v>
      </c>
      <c r="D651" t="s">
        <v>2548</v>
      </c>
      <c r="E651" t="s">
        <v>636</v>
      </c>
      <c r="F651" t="s">
        <v>1469</v>
      </c>
      <c r="G651" t="s">
        <v>3078</v>
      </c>
      <c r="H651" t="str">
        <f t="shared" si="27"/>
        <v>USALocation</v>
      </c>
      <c r="I651" t="s">
        <v>393</v>
      </c>
      <c r="J651" t="str">
        <f t="shared" si="28"/>
        <v>AlabamaLocation</v>
      </c>
      <c r="K651">
        <v>30.687999999999999</v>
      </c>
      <c r="L651">
        <v>-88.245999999999995</v>
      </c>
      <c r="M651" s="3">
        <v>19418</v>
      </c>
      <c r="N651" t="s">
        <v>12</v>
      </c>
    </row>
    <row r="652" spans="1:14" x14ac:dyDescent="0.35">
      <c r="A652" t="s">
        <v>107</v>
      </c>
      <c r="B652" s="9">
        <v>37.639099999999999</v>
      </c>
      <c r="C652" s="9">
        <v>-120.99688</v>
      </c>
      <c r="D652" t="s">
        <v>2597</v>
      </c>
      <c r="E652" t="s">
        <v>686</v>
      </c>
      <c r="F652" t="s">
        <v>1518</v>
      </c>
      <c r="G652" t="s">
        <v>3078</v>
      </c>
      <c r="H652" t="str">
        <f t="shared" si="27"/>
        <v>USALocation</v>
      </c>
      <c r="I652" t="s">
        <v>399</v>
      </c>
      <c r="J652" t="str">
        <f t="shared" si="28"/>
        <v>CaliforniaLocation</v>
      </c>
      <c r="K652">
        <v>37.624000000000002</v>
      </c>
      <c r="L652">
        <v>-120.95099999999999</v>
      </c>
      <c r="M652" s="3">
        <v>4375</v>
      </c>
      <c r="N652" t="s">
        <v>12</v>
      </c>
    </row>
    <row r="653" spans="1:14" x14ac:dyDescent="0.35">
      <c r="A653" t="s">
        <v>114</v>
      </c>
      <c r="B653" s="9">
        <v>32.366810000000001</v>
      </c>
      <c r="C653" s="9">
        <v>-86.299970000000002</v>
      </c>
      <c r="D653" t="s">
        <v>2549</v>
      </c>
      <c r="E653" t="s">
        <v>637</v>
      </c>
      <c r="F653" t="s">
        <v>1470</v>
      </c>
      <c r="G653" t="s">
        <v>3078</v>
      </c>
      <c r="H653" t="str">
        <f t="shared" si="27"/>
        <v>USALocation</v>
      </c>
      <c r="I653" t="s">
        <v>393</v>
      </c>
      <c r="J653" t="str">
        <f t="shared" si="28"/>
        <v>AlabamaLocation</v>
      </c>
      <c r="K653">
        <v>32.383000000000003</v>
      </c>
      <c r="L653">
        <v>-86.35</v>
      </c>
      <c r="M653" s="3">
        <v>5031</v>
      </c>
      <c r="N653" t="s">
        <v>12</v>
      </c>
    </row>
    <row r="654" spans="1:14" x14ac:dyDescent="0.35">
      <c r="A654" t="s">
        <v>114</v>
      </c>
      <c r="B654" s="9">
        <v>32.366810000000001</v>
      </c>
      <c r="C654" s="9">
        <v>-86.299970000000002</v>
      </c>
      <c r="D654" t="s">
        <v>2550</v>
      </c>
      <c r="E654" t="s">
        <v>2246</v>
      </c>
      <c r="F654" t="s">
        <v>1471</v>
      </c>
      <c r="G654" t="s">
        <v>3078</v>
      </c>
      <c r="H654" t="str">
        <f t="shared" si="27"/>
        <v>USALocation</v>
      </c>
      <c r="I654" t="s">
        <v>393</v>
      </c>
      <c r="J654" t="str">
        <f t="shared" si="28"/>
        <v>AlabamaLocation</v>
      </c>
      <c r="K654">
        <v>32.299999999999997</v>
      </c>
      <c r="L654">
        <v>-86.408000000000001</v>
      </c>
      <c r="M654" s="3">
        <v>12578</v>
      </c>
      <c r="N654" t="s">
        <v>17</v>
      </c>
    </row>
    <row r="655" spans="1:14" x14ac:dyDescent="0.35">
      <c r="A655" t="s">
        <v>49</v>
      </c>
      <c r="B655" s="9">
        <v>36.165889999999997</v>
      </c>
      <c r="C655" s="9">
        <v>-86.784440000000004</v>
      </c>
      <c r="D655" t="s">
        <v>2928</v>
      </c>
      <c r="E655" t="s">
        <v>1053</v>
      </c>
      <c r="F655" t="s">
        <v>1851</v>
      </c>
      <c r="G655" t="s">
        <v>3078</v>
      </c>
      <c r="H655" t="str">
        <f t="shared" si="27"/>
        <v>USALocation</v>
      </c>
      <c r="I655" t="s">
        <v>476</v>
      </c>
      <c r="J655" t="str">
        <f t="shared" si="28"/>
        <v>TennesseeLocation</v>
      </c>
      <c r="K655">
        <v>36.182000000000002</v>
      </c>
      <c r="L655">
        <v>-86.887</v>
      </c>
      <c r="M655" s="3">
        <v>9378</v>
      </c>
      <c r="N655" t="s">
        <v>12</v>
      </c>
    </row>
    <row r="656" spans="1:14" x14ac:dyDescent="0.35">
      <c r="A656" t="s">
        <v>49</v>
      </c>
      <c r="B656" s="9">
        <v>36.165889999999997</v>
      </c>
      <c r="C656" s="9">
        <v>-86.784440000000004</v>
      </c>
      <c r="D656" t="s">
        <v>2929</v>
      </c>
      <c r="E656" t="s">
        <v>1054</v>
      </c>
      <c r="F656" t="s">
        <v>1852</v>
      </c>
      <c r="G656" t="s">
        <v>3078</v>
      </c>
      <c r="H656" t="str">
        <f t="shared" si="27"/>
        <v>USALocation</v>
      </c>
      <c r="I656" t="s">
        <v>476</v>
      </c>
      <c r="J656" t="str">
        <f t="shared" si="28"/>
        <v>TennesseeLocation</v>
      </c>
      <c r="K656">
        <v>36.119</v>
      </c>
      <c r="L656">
        <v>-86.688999999999993</v>
      </c>
      <c r="M656" s="3">
        <v>10031</v>
      </c>
      <c r="N656" t="s">
        <v>17</v>
      </c>
    </row>
    <row r="657" spans="1:14" x14ac:dyDescent="0.35">
      <c r="A657" t="s">
        <v>49</v>
      </c>
      <c r="B657" s="9">
        <v>36.165889999999997</v>
      </c>
      <c r="C657" s="9">
        <v>-86.784440000000004</v>
      </c>
      <c r="D657" t="s">
        <v>2930</v>
      </c>
      <c r="E657" t="s">
        <v>1055</v>
      </c>
      <c r="F657" t="s">
        <v>1853</v>
      </c>
      <c r="G657" t="s">
        <v>3078</v>
      </c>
      <c r="H657" t="str">
        <f t="shared" si="27"/>
        <v>USALocation</v>
      </c>
      <c r="I657" t="s">
        <v>476</v>
      </c>
      <c r="J657" t="str">
        <f t="shared" si="28"/>
        <v>TennesseeLocation</v>
      </c>
      <c r="K657">
        <v>36.009</v>
      </c>
      <c r="L657">
        <v>-86.52</v>
      </c>
      <c r="M657" s="3">
        <v>29478</v>
      </c>
      <c r="N657" t="s">
        <v>12</v>
      </c>
    </row>
    <row r="658" spans="1:14" x14ac:dyDescent="0.35">
      <c r="A658" t="s">
        <v>446</v>
      </c>
      <c r="B658" t="s">
        <v>3032</v>
      </c>
      <c r="C658" t="s">
        <v>3032</v>
      </c>
      <c r="D658" s="4" t="s">
        <v>538</v>
      </c>
      <c r="E658" t="s">
        <v>538</v>
      </c>
      <c r="F658" s="5" t="s">
        <v>539</v>
      </c>
      <c r="G658" t="s">
        <v>3078</v>
      </c>
      <c r="H658" t="str">
        <f t="shared" si="27"/>
        <v>USALocation</v>
      </c>
      <c r="I658" s="6" t="s">
        <v>540</v>
      </c>
      <c r="J658" t="str">
        <f t="shared" si="28"/>
        <v>CENSUSLocation</v>
      </c>
      <c r="M658" s="3"/>
      <c r="N658" t="s">
        <v>13</v>
      </c>
    </row>
    <row r="659" spans="1:14" x14ac:dyDescent="0.35">
      <c r="A659" t="s">
        <v>166</v>
      </c>
      <c r="B659" s="9">
        <v>41.308149999999998</v>
      </c>
      <c r="C659" s="9">
        <v>-72.928160000000005</v>
      </c>
      <c r="D659" t="s">
        <v>2666</v>
      </c>
      <c r="E659" t="s">
        <v>758</v>
      </c>
      <c r="F659" t="s">
        <v>1588</v>
      </c>
      <c r="G659" t="s">
        <v>3078</v>
      </c>
      <c r="H659" t="str">
        <f t="shared" si="27"/>
        <v>USALocation</v>
      </c>
      <c r="I659" t="s">
        <v>403</v>
      </c>
      <c r="J659" t="str">
        <f t="shared" si="28"/>
        <v>ConnecticutLocation</v>
      </c>
      <c r="K659">
        <v>41.51</v>
      </c>
      <c r="L659">
        <v>-72.828000000000003</v>
      </c>
      <c r="M659" s="3">
        <v>23948</v>
      </c>
      <c r="N659" t="s">
        <v>12</v>
      </c>
    </row>
    <row r="660" spans="1:14" x14ac:dyDescent="0.35">
      <c r="A660" t="s">
        <v>166</v>
      </c>
      <c r="B660" s="9">
        <v>41.308149999999998</v>
      </c>
      <c r="C660" s="9">
        <v>-72.928160000000005</v>
      </c>
      <c r="D660" t="s">
        <v>2667</v>
      </c>
      <c r="E660" t="s">
        <v>759</v>
      </c>
      <c r="F660" t="s">
        <v>1589</v>
      </c>
      <c r="G660" t="s">
        <v>3078</v>
      </c>
      <c r="H660" t="str">
        <f t="shared" si="27"/>
        <v>USALocation</v>
      </c>
      <c r="I660" t="s">
        <v>403</v>
      </c>
      <c r="J660" t="str">
        <f t="shared" si="28"/>
        <v>ConnecticutLocation</v>
      </c>
      <c r="K660">
        <v>41.482999999999997</v>
      </c>
      <c r="L660">
        <v>-73.132999999999996</v>
      </c>
      <c r="M660" s="3">
        <v>25883</v>
      </c>
      <c r="N660" t="s">
        <v>12</v>
      </c>
    </row>
    <row r="661" spans="1:14" x14ac:dyDescent="0.35">
      <c r="A661" t="s">
        <v>66</v>
      </c>
      <c r="B661" s="9">
        <v>29.954650000000001</v>
      </c>
      <c r="C661" s="9">
        <v>-90.075069999999997</v>
      </c>
      <c r="D661" t="s">
        <v>2764</v>
      </c>
      <c r="E661" t="s">
        <v>865</v>
      </c>
      <c r="F661" t="s">
        <v>1686</v>
      </c>
      <c r="G661" t="s">
        <v>3078</v>
      </c>
      <c r="H661" t="str">
        <f t="shared" si="27"/>
        <v>USALocation</v>
      </c>
      <c r="I661" t="s">
        <v>425</v>
      </c>
      <c r="J661" t="str">
        <f t="shared" si="28"/>
        <v>LouisianaLocation</v>
      </c>
      <c r="K661">
        <v>30.048999999999999</v>
      </c>
      <c r="L661">
        <v>-90.028999999999996</v>
      </c>
      <c r="M661" s="3">
        <v>11390</v>
      </c>
      <c r="N661" t="s">
        <v>12</v>
      </c>
    </row>
    <row r="662" spans="1:14" x14ac:dyDescent="0.35">
      <c r="A662" t="s">
        <v>66</v>
      </c>
      <c r="B662" s="9">
        <v>29.954650000000001</v>
      </c>
      <c r="C662" s="9">
        <v>-90.075069999999997</v>
      </c>
      <c r="D662" t="s">
        <v>2766</v>
      </c>
      <c r="E662" t="s">
        <v>867</v>
      </c>
      <c r="F662" t="s">
        <v>1688</v>
      </c>
      <c r="G662" t="s">
        <v>3078</v>
      </c>
      <c r="H662" t="str">
        <f t="shared" si="27"/>
        <v>USALocation</v>
      </c>
      <c r="I662" t="s">
        <v>425</v>
      </c>
      <c r="J662" t="str">
        <f t="shared" si="28"/>
        <v>LouisianaLocation</v>
      </c>
      <c r="K662">
        <v>29.997</v>
      </c>
      <c r="L662">
        <v>-90.278000000000006</v>
      </c>
      <c r="M662" s="3">
        <v>20105</v>
      </c>
      <c r="N662" t="s">
        <v>17</v>
      </c>
    </row>
    <row r="663" spans="1:14" x14ac:dyDescent="0.35">
      <c r="A663" t="s">
        <v>66</v>
      </c>
      <c r="B663" s="9">
        <v>29.954650000000001</v>
      </c>
      <c r="C663" s="9">
        <v>-90.075069999999997</v>
      </c>
      <c r="D663" t="s">
        <v>2765</v>
      </c>
      <c r="E663" t="s">
        <v>866</v>
      </c>
      <c r="F663" t="s">
        <v>1687</v>
      </c>
      <c r="G663" t="s">
        <v>3078</v>
      </c>
      <c r="H663" t="str">
        <f t="shared" si="27"/>
        <v>USALocation</v>
      </c>
      <c r="I663" t="s">
        <v>425</v>
      </c>
      <c r="J663" t="str">
        <f t="shared" si="28"/>
        <v>LouisianaLocation</v>
      </c>
      <c r="K663">
        <v>29.817</v>
      </c>
      <c r="L663">
        <v>-90.016999999999996</v>
      </c>
      <c r="M663" s="3">
        <v>16297</v>
      </c>
      <c r="N663" t="s">
        <v>12</v>
      </c>
    </row>
    <row r="664" spans="1:14" x14ac:dyDescent="0.35">
      <c r="A664" t="s">
        <v>40</v>
      </c>
      <c r="B664" s="9">
        <v>35.086759999999998</v>
      </c>
      <c r="C664" s="9">
        <v>-90.056759999999997</v>
      </c>
      <c r="D664" t="s">
        <v>2815</v>
      </c>
      <c r="E664" t="s">
        <v>922</v>
      </c>
      <c r="F664" t="s">
        <v>1737</v>
      </c>
      <c r="G664" t="s">
        <v>3078</v>
      </c>
      <c r="H664" t="str">
        <f t="shared" si="27"/>
        <v>USALocation</v>
      </c>
      <c r="I664" t="s">
        <v>438</v>
      </c>
      <c r="J664" t="str">
        <f t="shared" si="28"/>
        <v>MississippiLocation</v>
      </c>
      <c r="K664">
        <v>34.978999999999999</v>
      </c>
      <c r="L664">
        <v>-89.787000000000006</v>
      </c>
      <c r="M664" s="3">
        <v>27328</v>
      </c>
      <c r="N664" t="s">
        <v>12</v>
      </c>
    </row>
    <row r="665" spans="1:14" x14ac:dyDescent="0.35">
      <c r="A665" t="s">
        <v>11</v>
      </c>
      <c r="B665" s="9">
        <v>40.714269999999999</v>
      </c>
      <c r="C665" s="9">
        <v>-74.005970000000005</v>
      </c>
      <c r="D665" t="s">
        <v>2847</v>
      </c>
      <c r="E665" t="s">
        <v>962</v>
      </c>
      <c r="F665" t="s">
        <v>1769</v>
      </c>
      <c r="G665" t="s">
        <v>3078</v>
      </c>
      <c r="H665" t="str">
        <f t="shared" si="27"/>
        <v>USALocation</v>
      </c>
      <c r="I665" t="s">
        <v>455</v>
      </c>
      <c r="J665" t="str">
        <f t="shared" si="28"/>
        <v>NewYorkLocation</v>
      </c>
      <c r="K665">
        <v>40.779000000000003</v>
      </c>
      <c r="L665">
        <v>-73.968999999999994</v>
      </c>
      <c r="M665" s="3">
        <v>7842</v>
      </c>
      <c r="N665" t="s">
        <v>13</v>
      </c>
    </row>
    <row r="666" spans="1:14" x14ac:dyDescent="0.35">
      <c r="A666" t="s">
        <v>11</v>
      </c>
      <c r="B666" s="9">
        <v>40.714269999999999</v>
      </c>
      <c r="C666" s="9">
        <v>-74.005970000000005</v>
      </c>
      <c r="D666" t="s">
        <v>2850</v>
      </c>
      <c r="E666" t="s">
        <v>965</v>
      </c>
      <c r="F666" t="s">
        <v>1772</v>
      </c>
      <c r="G666" t="s">
        <v>3078</v>
      </c>
      <c r="H666" t="str">
        <f t="shared" si="27"/>
        <v>USALocation</v>
      </c>
      <c r="I666" t="s">
        <v>455</v>
      </c>
      <c r="J666" t="str">
        <f t="shared" si="28"/>
        <v>NewYorkLocation</v>
      </c>
      <c r="K666">
        <v>40.639000000000003</v>
      </c>
      <c r="L666">
        <v>-73.762</v>
      </c>
      <c r="M666" s="3">
        <v>22211</v>
      </c>
      <c r="N666" t="s">
        <v>12</v>
      </c>
    </row>
    <row r="667" spans="1:14" x14ac:dyDescent="0.35">
      <c r="A667" t="s">
        <v>11</v>
      </c>
      <c r="B667" s="9">
        <v>40.714269999999999</v>
      </c>
      <c r="C667" s="9">
        <v>-74.005970000000005</v>
      </c>
      <c r="D667" t="s">
        <v>2848</v>
      </c>
      <c r="E667" t="s">
        <v>963</v>
      </c>
      <c r="F667" t="s">
        <v>1770</v>
      </c>
      <c r="G667" t="s">
        <v>3078</v>
      </c>
      <c r="H667" t="str">
        <f t="shared" si="27"/>
        <v>USALocation</v>
      </c>
      <c r="I667" t="s">
        <v>455</v>
      </c>
      <c r="J667" t="str">
        <f t="shared" si="28"/>
        <v>NewYorkLocation</v>
      </c>
      <c r="K667">
        <v>40.779000000000003</v>
      </c>
      <c r="L667">
        <v>-73.88</v>
      </c>
      <c r="M667" s="3">
        <v>12822</v>
      </c>
      <c r="N667" t="s">
        <v>12</v>
      </c>
    </row>
    <row r="668" spans="1:14" x14ac:dyDescent="0.35">
      <c r="A668" t="s">
        <v>11</v>
      </c>
      <c r="B668" s="9">
        <v>40.714269999999999</v>
      </c>
      <c r="C668" s="9">
        <v>-74.005970000000005</v>
      </c>
      <c r="D668" t="s">
        <v>2837</v>
      </c>
      <c r="E668" t="s">
        <v>950</v>
      </c>
      <c r="F668" t="s">
        <v>1759</v>
      </c>
      <c r="G668" t="s">
        <v>3078</v>
      </c>
      <c r="H668" t="str">
        <f t="shared" si="27"/>
        <v>USALocation</v>
      </c>
      <c r="I668" t="s">
        <v>451</v>
      </c>
      <c r="J668" t="str">
        <f t="shared" si="28"/>
        <v>NewJerseyLocation</v>
      </c>
      <c r="K668">
        <v>40.683</v>
      </c>
      <c r="L668">
        <v>-74.168999999999997</v>
      </c>
      <c r="M668" s="3">
        <v>14176</v>
      </c>
      <c r="N668" t="s">
        <v>13</v>
      </c>
    </row>
    <row r="669" spans="1:14" x14ac:dyDescent="0.35">
      <c r="A669" t="s">
        <v>11</v>
      </c>
      <c r="B669" s="9">
        <v>40.714269999999999</v>
      </c>
      <c r="C669" s="9">
        <v>-74.005970000000005</v>
      </c>
      <c r="D669" t="s">
        <v>2846</v>
      </c>
      <c r="E669" t="s">
        <v>961</v>
      </c>
      <c r="F669" t="s">
        <v>1768</v>
      </c>
      <c r="G669" t="s">
        <v>3078</v>
      </c>
      <c r="H669" t="str">
        <f t="shared" si="27"/>
        <v>USALocation</v>
      </c>
      <c r="I669" t="s">
        <v>455</v>
      </c>
      <c r="J669" t="str">
        <f t="shared" si="28"/>
        <v>NewYorkLocation</v>
      </c>
      <c r="K669">
        <v>40.701000000000001</v>
      </c>
      <c r="L669">
        <v>-74.009</v>
      </c>
      <c r="M669" s="3">
        <v>1497</v>
      </c>
      <c r="N669" t="s">
        <v>12</v>
      </c>
    </row>
    <row r="670" spans="1:14" x14ac:dyDescent="0.35">
      <c r="A670" t="s">
        <v>11</v>
      </c>
      <c r="B670" s="9">
        <v>40.714269999999999</v>
      </c>
      <c r="C670" s="9">
        <v>-74.005970000000005</v>
      </c>
      <c r="D670" t="s">
        <v>2849</v>
      </c>
      <c r="E670" t="s">
        <v>964</v>
      </c>
      <c r="F670" t="s">
        <v>1771</v>
      </c>
      <c r="G670" t="s">
        <v>3078</v>
      </c>
      <c r="H670" t="str">
        <f t="shared" si="27"/>
        <v>USALocation</v>
      </c>
      <c r="I670" t="s">
        <v>455</v>
      </c>
      <c r="J670" t="str">
        <f t="shared" si="28"/>
        <v>NewYorkLocation</v>
      </c>
      <c r="K670">
        <v>40.85</v>
      </c>
      <c r="L670">
        <v>-74.061000000000007</v>
      </c>
      <c r="M670" s="3">
        <v>15787</v>
      </c>
      <c r="N670" t="s">
        <v>12</v>
      </c>
    </row>
    <row r="671" spans="1:14" x14ac:dyDescent="0.35">
      <c r="A671" t="s">
        <v>85</v>
      </c>
      <c r="B671" s="9">
        <v>40.735660000000003</v>
      </c>
      <c r="C671" s="9">
        <v>-74.172370000000001</v>
      </c>
      <c r="D671" t="s">
        <v>2838</v>
      </c>
      <c r="E671" t="s">
        <v>951</v>
      </c>
      <c r="F671" t="s">
        <v>1760</v>
      </c>
      <c r="G671" t="s">
        <v>3078</v>
      </c>
      <c r="H671" t="str">
        <f t="shared" si="27"/>
        <v>USALocation</v>
      </c>
      <c r="I671" t="s">
        <v>451</v>
      </c>
      <c r="J671" t="str">
        <f t="shared" si="28"/>
        <v>NewJerseyLocation</v>
      </c>
      <c r="K671">
        <v>40.875999999999998</v>
      </c>
      <c r="L671">
        <v>-74.283000000000001</v>
      </c>
      <c r="M671" s="3">
        <v>18171</v>
      </c>
      <c r="N671" t="s">
        <v>12</v>
      </c>
    </row>
    <row r="672" spans="1:14" x14ac:dyDescent="0.35">
      <c r="A672" t="s">
        <v>128</v>
      </c>
      <c r="B672" s="9">
        <v>37.083390000000001</v>
      </c>
      <c r="C672" s="9">
        <v>-76.469650000000001</v>
      </c>
      <c r="D672" t="s">
        <v>2997</v>
      </c>
      <c r="E672" t="s">
        <v>1124</v>
      </c>
      <c r="F672" t="s">
        <v>1920</v>
      </c>
      <c r="G672" t="s">
        <v>3078</v>
      </c>
      <c r="H672" t="str">
        <f t="shared" si="27"/>
        <v>USALocation</v>
      </c>
      <c r="I672" t="s">
        <v>485</v>
      </c>
      <c r="J672" t="str">
        <f t="shared" si="28"/>
        <v>VirginiaLocation</v>
      </c>
      <c r="K672">
        <v>37.133000000000003</v>
      </c>
      <c r="L672">
        <v>-76.599999999999994</v>
      </c>
      <c r="M672" s="3">
        <v>12807</v>
      </c>
      <c r="N672" t="s">
        <v>12</v>
      </c>
    </row>
    <row r="673" spans="1:14" x14ac:dyDescent="0.35">
      <c r="A673" t="s">
        <v>128</v>
      </c>
      <c r="B673" s="9">
        <v>37.083390000000001</v>
      </c>
      <c r="C673" s="9">
        <v>-76.469650000000001</v>
      </c>
      <c r="D673" t="s">
        <v>2996</v>
      </c>
      <c r="E673" t="s">
        <v>1123</v>
      </c>
      <c r="F673" t="s">
        <v>1919</v>
      </c>
      <c r="G673" t="s">
        <v>3078</v>
      </c>
      <c r="H673" t="str">
        <f t="shared" si="27"/>
        <v>USALocation</v>
      </c>
      <c r="I673" t="s">
        <v>485</v>
      </c>
      <c r="J673" t="str">
        <f t="shared" si="28"/>
        <v>VirginiaLocation</v>
      </c>
      <c r="K673">
        <v>37.082999999999998</v>
      </c>
      <c r="L673">
        <v>-76.36</v>
      </c>
      <c r="M673" s="3">
        <v>9726</v>
      </c>
      <c r="N673" t="s">
        <v>12</v>
      </c>
    </row>
    <row r="674" spans="1:14" x14ac:dyDescent="0.35">
      <c r="A674" t="s">
        <v>128</v>
      </c>
      <c r="B674" s="9">
        <v>37.083390000000001</v>
      </c>
      <c r="C674" s="9">
        <v>-76.469650000000001</v>
      </c>
      <c r="D674" t="s">
        <v>2995</v>
      </c>
      <c r="E674" t="s">
        <v>1122</v>
      </c>
      <c r="F674" t="s">
        <v>1918</v>
      </c>
      <c r="G674" t="s">
        <v>3078</v>
      </c>
      <c r="H674" t="str">
        <f t="shared" si="27"/>
        <v>USALocation</v>
      </c>
      <c r="I674" t="s">
        <v>485</v>
      </c>
      <c r="J674" t="str">
        <f t="shared" si="28"/>
        <v>VirginiaLocation</v>
      </c>
      <c r="K674">
        <v>37.131999999999998</v>
      </c>
      <c r="L674">
        <v>-76.492999999999995</v>
      </c>
      <c r="M674" s="3">
        <v>5788</v>
      </c>
      <c r="N674" t="s">
        <v>12</v>
      </c>
    </row>
    <row r="675" spans="1:14" x14ac:dyDescent="0.35">
      <c r="A675" t="s">
        <v>128</v>
      </c>
      <c r="B675" s="9">
        <v>37.083390000000001</v>
      </c>
      <c r="C675" s="9">
        <v>-76.469650000000001</v>
      </c>
      <c r="D675" t="s">
        <v>2998</v>
      </c>
      <c r="E675" t="s">
        <v>1125</v>
      </c>
      <c r="F675" t="s">
        <v>1921</v>
      </c>
      <c r="G675" t="s">
        <v>3078</v>
      </c>
      <c r="H675" t="str">
        <f t="shared" si="27"/>
        <v>USALocation</v>
      </c>
      <c r="I675" t="s">
        <v>485</v>
      </c>
      <c r="J675" t="str">
        <f t="shared" si="28"/>
        <v>VirginiaLocation</v>
      </c>
      <c r="K675">
        <v>37.238999999999997</v>
      </c>
      <c r="L675">
        <v>-76.715999999999994</v>
      </c>
      <c r="M675" s="3">
        <v>27856</v>
      </c>
      <c r="N675" t="s">
        <v>12</v>
      </c>
    </row>
    <row r="676" spans="1:14" x14ac:dyDescent="0.35">
      <c r="A676" t="s">
        <v>96</v>
      </c>
      <c r="B676" s="9">
        <v>36.846809999999998</v>
      </c>
      <c r="C676" s="9">
        <v>-76.285219999999995</v>
      </c>
      <c r="D676" t="s">
        <v>3000</v>
      </c>
      <c r="E676" t="s">
        <v>1127</v>
      </c>
      <c r="F676" t="s">
        <v>1923</v>
      </c>
      <c r="G676" t="s">
        <v>3078</v>
      </c>
      <c r="H676" t="str">
        <f t="shared" si="27"/>
        <v>USALocation</v>
      </c>
      <c r="I676" t="s">
        <v>485</v>
      </c>
      <c r="J676" t="str">
        <f t="shared" si="28"/>
        <v>VirginiaLocation</v>
      </c>
      <c r="K676">
        <v>36.665999999999997</v>
      </c>
      <c r="L676">
        <v>-76.320999999999998</v>
      </c>
      <c r="M676" s="3">
        <v>20356</v>
      </c>
      <c r="N676" t="s">
        <v>12</v>
      </c>
    </row>
    <row r="677" spans="1:14" x14ac:dyDescent="0.35">
      <c r="A677" t="s">
        <v>96</v>
      </c>
      <c r="B677" s="9">
        <v>36.846809999999998</v>
      </c>
      <c r="C677" s="9">
        <v>-76.285219999999995</v>
      </c>
      <c r="D677" t="s">
        <v>2999</v>
      </c>
      <c r="E677" t="s">
        <v>1126</v>
      </c>
      <c r="F677" t="s">
        <v>1922</v>
      </c>
      <c r="G677" t="s">
        <v>3078</v>
      </c>
      <c r="H677" t="str">
        <f t="shared" si="27"/>
        <v>USALocation</v>
      </c>
      <c r="I677" t="s">
        <v>485</v>
      </c>
      <c r="J677" t="str">
        <f t="shared" si="28"/>
        <v>VirginiaLocation</v>
      </c>
      <c r="K677">
        <v>36.78</v>
      </c>
      <c r="L677">
        <v>-76.448999999999998</v>
      </c>
      <c r="M677" s="3">
        <v>16363</v>
      </c>
      <c r="N677" t="s">
        <v>12</v>
      </c>
    </row>
    <row r="678" spans="1:14" x14ac:dyDescent="0.35">
      <c r="A678" t="s">
        <v>176</v>
      </c>
      <c r="B678" s="9">
        <v>41.138150000000003</v>
      </c>
      <c r="C678" s="9">
        <v>-73.543459999999996</v>
      </c>
      <c r="D678" t="s">
        <v>2668</v>
      </c>
      <c r="E678" t="s">
        <v>760</v>
      </c>
      <c r="F678" t="s">
        <v>1590</v>
      </c>
      <c r="G678" t="s">
        <v>3078</v>
      </c>
      <c r="H678" t="str">
        <f t="shared" si="27"/>
        <v>USALocation</v>
      </c>
      <c r="I678" t="s">
        <v>403</v>
      </c>
      <c r="J678" t="str">
        <f t="shared" si="28"/>
        <v>ConnecticutLocation</v>
      </c>
      <c r="K678">
        <v>41.371000000000002</v>
      </c>
      <c r="L678">
        <v>-73.483000000000004</v>
      </c>
      <c r="M678" s="3">
        <v>26380</v>
      </c>
      <c r="N678" t="s">
        <v>12</v>
      </c>
    </row>
    <row r="679" spans="1:14" x14ac:dyDescent="0.35">
      <c r="A679" t="s">
        <v>520</v>
      </c>
      <c r="B679" t="s">
        <v>3032</v>
      </c>
      <c r="C679" t="s">
        <v>3032</v>
      </c>
      <c r="D679" s="4" t="s">
        <v>521</v>
      </c>
      <c r="E679" t="s">
        <v>521</v>
      </c>
      <c r="F679" s="5" t="s">
        <v>522</v>
      </c>
      <c r="G679" t="s">
        <v>3078</v>
      </c>
      <c r="H679" t="str">
        <f t="shared" si="27"/>
        <v>USALocation</v>
      </c>
      <c r="I679" s="6" t="s">
        <v>498</v>
      </c>
      <c r="J679" t="str">
        <f t="shared" si="28"/>
        <v>NERCLocation</v>
      </c>
      <c r="M679" s="3"/>
      <c r="N679" t="s">
        <v>15</v>
      </c>
    </row>
    <row r="680" spans="1:14" x14ac:dyDescent="0.35">
      <c r="A680" t="s">
        <v>523</v>
      </c>
      <c r="B680" t="s">
        <v>3032</v>
      </c>
      <c r="C680" t="s">
        <v>3032</v>
      </c>
      <c r="D680" s="4" t="s">
        <v>524</v>
      </c>
      <c r="E680" t="s">
        <v>524</v>
      </c>
      <c r="F680" s="5" t="s">
        <v>525</v>
      </c>
      <c r="G680" t="s">
        <v>3078</v>
      </c>
      <c r="H680" t="str">
        <f t="shared" si="27"/>
        <v>USALocation</v>
      </c>
      <c r="I680" s="6" t="s">
        <v>498</v>
      </c>
      <c r="J680" t="str">
        <f t="shared" si="28"/>
        <v>NERCLocation</v>
      </c>
      <c r="M680" s="3"/>
      <c r="N680" t="s">
        <v>13</v>
      </c>
    </row>
    <row r="681" spans="1:14" x14ac:dyDescent="0.35">
      <c r="A681" t="s">
        <v>62</v>
      </c>
      <c r="B681" s="9">
        <v>37.804369999999999</v>
      </c>
      <c r="C681" s="9">
        <v>-122.27079999999999</v>
      </c>
      <c r="D681" t="s">
        <v>2598</v>
      </c>
      <c r="E681" t="s">
        <v>687</v>
      </c>
      <c r="F681" t="s">
        <v>1519</v>
      </c>
      <c r="G681" t="s">
        <v>3078</v>
      </c>
      <c r="H681" t="str">
        <f t="shared" si="27"/>
        <v>USALocation</v>
      </c>
      <c r="I681" t="s">
        <v>399</v>
      </c>
      <c r="J681" t="str">
        <f t="shared" si="28"/>
        <v>CaliforniaLocation</v>
      </c>
      <c r="K681">
        <v>37.991999999999997</v>
      </c>
      <c r="L681">
        <v>-122.05500000000001</v>
      </c>
      <c r="M681" s="3">
        <v>28174</v>
      </c>
      <c r="N681" t="s">
        <v>12</v>
      </c>
    </row>
    <row r="682" spans="1:14" x14ac:dyDescent="0.35">
      <c r="A682" t="s">
        <v>132</v>
      </c>
      <c r="B682" s="9">
        <v>33.195869999999999</v>
      </c>
      <c r="C682" s="9">
        <v>-117.37948</v>
      </c>
      <c r="D682" t="s">
        <v>2600</v>
      </c>
      <c r="E682" t="s">
        <v>689</v>
      </c>
      <c r="F682" t="s">
        <v>1521</v>
      </c>
      <c r="G682" t="s">
        <v>3078</v>
      </c>
      <c r="H682" t="str">
        <f t="shared" si="27"/>
        <v>USALocation</v>
      </c>
      <c r="I682" t="s">
        <v>399</v>
      </c>
      <c r="J682" t="str">
        <f t="shared" si="28"/>
        <v>CaliforniaLocation</v>
      </c>
      <c r="K682">
        <v>33.299999999999997</v>
      </c>
      <c r="L682">
        <v>-117.35</v>
      </c>
      <c r="M682" s="3">
        <v>11898</v>
      </c>
      <c r="N682" t="s">
        <v>12</v>
      </c>
    </row>
    <row r="683" spans="1:14" x14ac:dyDescent="0.35">
      <c r="A683" t="s">
        <v>132</v>
      </c>
      <c r="B683" s="9">
        <v>33.195869999999999</v>
      </c>
      <c r="C683" s="9">
        <v>-117.37948</v>
      </c>
      <c r="D683" t="s">
        <v>2601</v>
      </c>
      <c r="E683" t="s">
        <v>690</v>
      </c>
      <c r="F683" t="s">
        <v>1522</v>
      </c>
      <c r="G683" t="s">
        <v>3078</v>
      </c>
      <c r="H683" t="str">
        <f t="shared" si="27"/>
        <v>USALocation</v>
      </c>
      <c r="I683" t="s">
        <v>399</v>
      </c>
      <c r="J683" t="str">
        <f t="shared" si="28"/>
        <v>CaliforniaLocation</v>
      </c>
      <c r="K683">
        <v>33.128</v>
      </c>
      <c r="L683">
        <v>-117.279</v>
      </c>
      <c r="M683" s="3">
        <v>12018</v>
      </c>
      <c r="N683" t="s">
        <v>12</v>
      </c>
    </row>
    <row r="684" spans="1:14" x14ac:dyDescent="0.35">
      <c r="A684" t="s">
        <v>132</v>
      </c>
      <c r="B684" s="9">
        <v>33.195869999999999</v>
      </c>
      <c r="C684" s="9">
        <v>-117.37948</v>
      </c>
      <c r="D684" t="s">
        <v>2602</v>
      </c>
      <c r="E684" t="s">
        <v>691</v>
      </c>
      <c r="F684" t="s">
        <v>1523</v>
      </c>
      <c r="G684" t="s">
        <v>3078</v>
      </c>
      <c r="H684" t="str">
        <f t="shared" si="27"/>
        <v>USALocation</v>
      </c>
      <c r="I684" t="s">
        <v>399</v>
      </c>
      <c r="J684" t="str">
        <f t="shared" si="28"/>
        <v>CaliforniaLocation</v>
      </c>
      <c r="K684">
        <v>33.286000000000001</v>
      </c>
      <c r="L684">
        <v>-117.456</v>
      </c>
      <c r="M684" s="3">
        <v>12291</v>
      </c>
      <c r="N684" t="s">
        <v>12</v>
      </c>
    </row>
    <row r="685" spans="1:14" x14ac:dyDescent="0.35">
      <c r="A685" t="s">
        <v>132</v>
      </c>
      <c r="B685" s="9">
        <v>33.195869999999999</v>
      </c>
      <c r="C685" s="9">
        <v>-117.37948</v>
      </c>
      <c r="D685" t="s">
        <v>2599</v>
      </c>
      <c r="E685" t="s">
        <v>688</v>
      </c>
      <c r="F685" t="s">
        <v>1520</v>
      </c>
      <c r="G685" t="s">
        <v>3078</v>
      </c>
      <c r="H685" t="str">
        <f t="shared" si="27"/>
        <v>USALocation</v>
      </c>
      <c r="I685" t="s">
        <v>399</v>
      </c>
      <c r="J685" t="str">
        <f t="shared" si="28"/>
        <v>CaliforniaLocation</v>
      </c>
      <c r="K685">
        <v>33.219000000000001</v>
      </c>
      <c r="L685">
        <v>-117.349</v>
      </c>
      <c r="M685" s="3">
        <v>3828</v>
      </c>
      <c r="N685" t="s">
        <v>12</v>
      </c>
    </row>
    <row r="686" spans="1:14" x14ac:dyDescent="0.35">
      <c r="A686" t="s">
        <v>179</v>
      </c>
      <c r="B686" s="9">
        <v>31.845680000000002</v>
      </c>
      <c r="C686" s="9">
        <v>-102.36763999999999</v>
      </c>
      <c r="D686" t="s">
        <v>2976</v>
      </c>
      <c r="E686" t="s">
        <v>1100</v>
      </c>
      <c r="F686" t="s">
        <v>1899</v>
      </c>
      <c r="G686" t="s">
        <v>3078</v>
      </c>
      <c r="H686" t="str">
        <f t="shared" si="27"/>
        <v>USALocation</v>
      </c>
      <c r="I686" t="s">
        <v>478</v>
      </c>
      <c r="J686" t="str">
        <f t="shared" si="28"/>
        <v>TexasLocation</v>
      </c>
      <c r="K686">
        <v>31.920999999999999</v>
      </c>
      <c r="L686">
        <v>-102.387</v>
      </c>
      <c r="M686" s="3">
        <v>8572</v>
      </c>
      <c r="N686" t="s">
        <v>12</v>
      </c>
    </row>
    <row r="687" spans="1:14" x14ac:dyDescent="0.35">
      <c r="A687" t="s">
        <v>42</v>
      </c>
      <c r="B687" s="9">
        <v>35.467559999999999</v>
      </c>
      <c r="C687" s="9">
        <v>-97.51643</v>
      </c>
      <c r="D687" t="s">
        <v>2891</v>
      </c>
      <c r="E687" t="s">
        <v>1010</v>
      </c>
      <c r="F687" t="s">
        <v>1813</v>
      </c>
      <c r="G687" t="s">
        <v>3078</v>
      </c>
      <c r="H687" t="str">
        <f t="shared" si="27"/>
        <v>USALocation</v>
      </c>
      <c r="I687" t="s">
        <v>463</v>
      </c>
      <c r="J687" t="str">
        <f t="shared" si="28"/>
        <v>OklahomaLocation</v>
      </c>
      <c r="K687">
        <v>35.482999999999997</v>
      </c>
      <c r="L687">
        <v>-97.816999999999993</v>
      </c>
      <c r="M687" s="3">
        <v>27271</v>
      </c>
      <c r="N687" t="s">
        <v>12</v>
      </c>
    </row>
    <row r="688" spans="1:14" x14ac:dyDescent="0.35">
      <c r="A688" t="s">
        <v>42</v>
      </c>
      <c r="B688" s="9">
        <v>35.467559999999999</v>
      </c>
      <c r="C688" s="9">
        <v>-97.51643</v>
      </c>
      <c r="D688" t="s">
        <v>2888</v>
      </c>
      <c r="E688" t="s">
        <v>1007</v>
      </c>
      <c r="F688" t="s">
        <v>1810</v>
      </c>
      <c r="G688" t="s">
        <v>3078</v>
      </c>
      <c r="H688" t="str">
        <f t="shared" si="27"/>
        <v>USALocation</v>
      </c>
      <c r="I688" t="s">
        <v>463</v>
      </c>
      <c r="J688" t="str">
        <f t="shared" si="28"/>
        <v>OklahomaLocation</v>
      </c>
      <c r="K688">
        <v>35.417000000000002</v>
      </c>
      <c r="L688">
        <v>-97.382999999999996</v>
      </c>
      <c r="M688" s="3">
        <v>13330</v>
      </c>
      <c r="N688" t="s">
        <v>12</v>
      </c>
    </row>
    <row r="689" spans="1:14" x14ac:dyDescent="0.35">
      <c r="A689" t="s">
        <v>42</v>
      </c>
      <c r="B689" s="9">
        <v>35.467559999999999</v>
      </c>
      <c r="C689" s="9">
        <v>-97.51643</v>
      </c>
      <c r="D689" t="s">
        <v>2890</v>
      </c>
      <c r="E689" t="s">
        <v>1009</v>
      </c>
      <c r="F689" t="s">
        <v>1812</v>
      </c>
      <c r="G689" t="s">
        <v>3078</v>
      </c>
      <c r="H689" t="str">
        <f t="shared" si="27"/>
        <v>USALocation</v>
      </c>
      <c r="I689" t="s">
        <v>463</v>
      </c>
      <c r="J689" t="str">
        <f t="shared" si="28"/>
        <v>OklahomaLocation</v>
      </c>
      <c r="K689">
        <v>35.25</v>
      </c>
      <c r="L689">
        <v>-97.466999999999999</v>
      </c>
      <c r="M689" s="3">
        <v>24603</v>
      </c>
      <c r="N689" t="s">
        <v>12</v>
      </c>
    </row>
    <row r="690" spans="1:14" x14ac:dyDescent="0.35">
      <c r="A690" t="s">
        <v>42</v>
      </c>
      <c r="B690" s="9">
        <v>35.467559999999999</v>
      </c>
      <c r="C690" s="9">
        <v>-97.51643</v>
      </c>
      <c r="D690" t="s">
        <v>2889</v>
      </c>
      <c r="E690" t="s">
        <v>1008</v>
      </c>
      <c r="F690" t="s">
        <v>1811</v>
      </c>
      <c r="G690" t="s">
        <v>3078</v>
      </c>
      <c r="H690" t="str">
        <f t="shared" si="27"/>
        <v>USALocation</v>
      </c>
      <c r="I690" t="s">
        <v>463</v>
      </c>
      <c r="J690" t="str">
        <f t="shared" si="28"/>
        <v>OklahomaLocation</v>
      </c>
      <c r="K690">
        <v>35.533999999999999</v>
      </c>
      <c r="L690">
        <v>-97.647000000000006</v>
      </c>
      <c r="M690" s="3">
        <v>13938</v>
      </c>
      <c r="N690" t="s">
        <v>12</v>
      </c>
    </row>
    <row r="691" spans="1:14" x14ac:dyDescent="0.35">
      <c r="A691" t="s">
        <v>42</v>
      </c>
      <c r="B691" s="9">
        <v>35.467559999999999</v>
      </c>
      <c r="C691" s="9">
        <v>-97.51643</v>
      </c>
      <c r="D691" t="s">
        <v>2887</v>
      </c>
      <c r="E691" t="s">
        <v>1006</v>
      </c>
      <c r="F691" t="s">
        <v>1809</v>
      </c>
      <c r="G691" t="s">
        <v>3078</v>
      </c>
      <c r="H691" t="str">
        <f t="shared" si="27"/>
        <v>USALocation</v>
      </c>
      <c r="I691" t="s">
        <v>463</v>
      </c>
      <c r="J691" t="str">
        <f t="shared" si="28"/>
        <v>OklahomaLocation</v>
      </c>
      <c r="K691">
        <v>35.389000000000003</v>
      </c>
      <c r="L691">
        <v>-97.600999999999999</v>
      </c>
      <c r="M691" s="3">
        <v>11619</v>
      </c>
      <c r="N691" t="s">
        <v>17</v>
      </c>
    </row>
    <row r="692" spans="1:14" x14ac:dyDescent="0.35">
      <c r="A692" t="s">
        <v>60</v>
      </c>
      <c r="B692" s="9">
        <v>41.256259999999997</v>
      </c>
      <c r="C692" s="9">
        <v>-95.940430000000006</v>
      </c>
      <c r="D692" t="s">
        <v>2826</v>
      </c>
      <c r="E692" t="s">
        <v>936</v>
      </c>
      <c r="F692" t="s">
        <v>1748</v>
      </c>
      <c r="G692" t="s">
        <v>3078</v>
      </c>
      <c r="H692" t="str">
        <f t="shared" si="27"/>
        <v>USALocation</v>
      </c>
      <c r="I692" t="s">
        <v>444</v>
      </c>
      <c r="J692" t="str">
        <f t="shared" si="28"/>
        <v>NebraskaLocation</v>
      </c>
      <c r="K692">
        <v>41.417000000000002</v>
      </c>
      <c r="L692">
        <v>-96.117000000000004</v>
      </c>
      <c r="M692" s="3">
        <v>23168</v>
      </c>
      <c r="N692" t="s">
        <v>12</v>
      </c>
    </row>
    <row r="693" spans="1:14" x14ac:dyDescent="0.35">
      <c r="A693" t="s">
        <v>60</v>
      </c>
      <c r="B693" s="9">
        <v>41.256259999999997</v>
      </c>
      <c r="C693" s="9">
        <v>-95.940430000000006</v>
      </c>
      <c r="D693" t="s">
        <v>2747</v>
      </c>
      <c r="E693" t="s">
        <v>846</v>
      </c>
      <c r="F693" t="s">
        <v>1669</v>
      </c>
      <c r="G693" t="s">
        <v>3078</v>
      </c>
      <c r="H693" t="str">
        <f t="shared" si="27"/>
        <v>USALocation</v>
      </c>
      <c r="I693" t="s">
        <v>419</v>
      </c>
      <c r="J693" t="str">
        <f t="shared" si="28"/>
        <v>IowaLocation</v>
      </c>
      <c r="K693">
        <v>41.259</v>
      </c>
      <c r="L693">
        <v>-95.76</v>
      </c>
      <c r="M693" s="3">
        <v>15085</v>
      </c>
      <c r="N693" t="s">
        <v>12</v>
      </c>
    </row>
    <row r="694" spans="1:14" x14ac:dyDescent="0.35">
      <c r="A694" t="s">
        <v>60</v>
      </c>
      <c r="B694" s="9">
        <v>41.256259999999997</v>
      </c>
      <c r="C694" s="9">
        <v>-95.940430000000006</v>
      </c>
      <c r="D694" t="s">
        <v>2823</v>
      </c>
      <c r="E694" t="s">
        <v>933</v>
      </c>
      <c r="F694" t="s">
        <v>1745</v>
      </c>
      <c r="G694" t="s">
        <v>3078</v>
      </c>
      <c r="H694" t="str">
        <f t="shared" si="27"/>
        <v>USALocation</v>
      </c>
      <c r="I694" t="s">
        <v>444</v>
      </c>
      <c r="J694" t="str">
        <f t="shared" si="28"/>
        <v>NebraskaLocation</v>
      </c>
      <c r="K694">
        <v>41.31</v>
      </c>
      <c r="L694">
        <v>-95.899000000000001</v>
      </c>
      <c r="M694" s="3">
        <v>6905</v>
      </c>
      <c r="N694" t="s">
        <v>17</v>
      </c>
    </row>
    <row r="695" spans="1:14" x14ac:dyDescent="0.35">
      <c r="A695" t="s">
        <v>60</v>
      </c>
      <c r="B695" s="9">
        <v>41.256259999999997</v>
      </c>
      <c r="C695" s="9">
        <v>-95.940430000000006</v>
      </c>
      <c r="D695" t="s">
        <v>2825</v>
      </c>
      <c r="E695" t="s">
        <v>935</v>
      </c>
      <c r="F695" t="s">
        <v>1747</v>
      </c>
      <c r="G695" t="s">
        <v>3078</v>
      </c>
      <c r="H695" t="str">
        <f t="shared" si="27"/>
        <v>USALocation</v>
      </c>
      <c r="I695" t="s">
        <v>444</v>
      </c>
      <c r="J695" t="str">
        <f t="shared" si="28"/>
        <v>NebraskaLocation</v>
      </c>
      <c r="K695">
        <v>41.195999999999998</v>
      </c>
      <c r="L695">
        <v>-96.111999999999995</v>
      </c>
      <c r="M695" s="3">
        <v>15836</v>
      </c>
      <c r="N695" t="s">
        <v>12</v>
      </c>
    </row>
    <row r="696" spans="1:14" x14ac:dyDescent="0.35">
      <c r="A696" t="s">
        <v>60</v>
      </c>
      <c r="B696" s="9">
        <v>41.256259999999997</v>
      </c>
      <c r="C696" s="9">
        <v>-95.940430000000006</v>
      </c>
      <c r="D696" t="s">
        <v>2824</v>
      </c>
      <c r="E696" t="s">
        <v>934</v>
      </c>
      <c r="F696" t="s">
        <v>1746</v>
      </c>
      <c r="G696" t="s">
        <v>3078</v>
      </c>
      <c r="H696" t="str">
        <f t="shared" si="27"/>
        <v>USALocation</v>
      </c>
      <c r="I696" t="s">
        <v>444</v>
      </c>
      <c r="J696" t="str">
        <f t="shared" si="28"/>
        <v>NebraskaLocation</v>
      </c>
      <c r="K696">
        <v>41.116999999999997</v>
      </c>
      <c r="L696">
        <v>-95.917000000000002</v>
      </c>
      <c r="M696" s="3">
        <v>15608</v>
      </c>
      <c r="N696" t="s">
        <v>12</v>
      </c>
    </row>
    <row r="697" spans="1:14" x14ac:dyDescent="0.35">
      <c r="A697" t="s">
        <v>88</v>
      </c>
      <c r="B697" s="9">
        <v>28.538340000000002</v>
      </c>
      <c r="C697" s="9">
        <v>-81.379239999999996</v>
      </c>
      <c r="D697" t="s">
        <v>2693</v>
      </c>
      <c r="E697" t="s">
        <v>787</v>
      </c>
      <c r="F697" t="s">
        <v>1615</v>
      </c>
      <c r="G697" t="s">
        <v>3078</v>
      </c>
      <c r="H697" t="str">
        <f t="shared" si="27"/>
        <v>USALocation</v>
      </c>
      <c r="I697" t="s">
        <v>409</v>
      </c>
      <c r="J697" t="str">
        <f t="shared" si="28"/>
        <v>FloridaLocation</v>
      </c>
      <c r="K697">
        <v>28.545000000000002</v>
      </c>
      <c r="L697">
        <v>-81.332999999999998</v>
      </c>
      <c r="M697" s="3">
        <v>4577</v>
      </c>
      <c r="N697" t="s">
        <v>12</v>
      </c>
    </row>
    <row r="698" spans="1:14" x14ac:dyDescent="0.35">
      <c r="A698" t="s">
        <v>88</v>
      </c>
      <c r="B698" s="9">
        <v>28.538340000000002</v>
      </c>
      <c r="C698" s="9">
        <v>-81.379239999999996</v>
      </c>
      <c r="D698" t="s">
        <v>2695</v>
      </c>
      <c r="E698" t="s">
        <v>789</v>
      </c>
      <c r="F698" t="s">
        <v>1617</v>
      </c>
      <c r="G698" t="s">
        <v>3078</v>
      </c>
      <c r="H698" t="str">
        <f t="shared" si="27"/>
        <v>USALocation</v>
      </c>
      <c r="I698" t="s">
        <v>409</v>
      </c>
      <c r="J698" t="str">
        <f t="shared" si="28"/>
        <v>FloridaLocation</v>
      </c>
      <c r="K698">
        <v>28.29</v>
      </c>
      <c r="L698">
        <v>-81.436999999999998</v>
      </c>
      <c r="M698" s="3">
        <v>28186</v>
      </c>
      <c r="N698" t="s">
        <v>12</v>
      </c>
    </row>
    <row r="699" spans="1:14" x14ac:dyDescent="0.35">
      <c r="A699" t="s">
        <v>88</v>
      </c>
      <c r="B699" s="9">
        <v>28.538340000000002</v>
      </c>
      <c r="C699" s="9">
        <v>-81.379239999999996</v>
      </c>
      <c r="D699" t="s">
        <v>2694</v>
      </c>
      <c r="E699" t="s">
        <v>788</v>
      </c>
      <c r="F699" t="s">
        <v>1616</v>
      </c>
      <c r="G699" t="s">
        <v>3078</v>
      </c>
      <c r="H699" t="str">
        <f t="shared" si="27"/>
        <v>USALocation</v>
      </c>
      <c r="I699" t="s">
        <v>409</v>
      </c>
      <c r="J699" t="str">
        <f t="shared" si="28"/>
        <v>FloridaLocation</v>
      </c>
      <c r="K699">
        <v>28.434000000000001</v>
      </c>
      <c r="L699">
        <v>-81.325000000000003</v>
      </c>
      <c r="M699" s="3">
        <v>12755</v>
      </c>
      <c r="N699" t="s">
        <v>17</v>
      </c>
    </row>
    <row r="700" spans="1:14" x14ac:dyDescent="0.35">
      <c r="A700" t="s">
        <v>88</v>
      </c>
      <c r="B700" s="9">
        <v>28.538340000000002</v>
      </c>
      <c r="C700" s="9">
        <v>-81.379239999999996</v>
      </c>
      <c r="D700" t="s">
        <v>2696</v>
      </c>
      <c r="E700" t="s">
        <v>790</v>
      </c>
      <c r="F700" t="s">
        <v>1618</v>
      </c>
      <c r="G700" t="s">
        <v>3078</v>
      </c>
      <c r="H700" t="str">
        <f t="shared" si="27"/>
        <v>USALocation</v>
      </c>
      <c r="I700" t="s">
        <v>409</v>
      </c>
      <c r="J700" t="str">
        <f t="shared" si="28"/>
        <v>FloridaLocation</v>
      </c>
      <c r="K700">
        <v>28.78</v>
      </c>
      <c r="L700">
        <v>-81.244</v>
      </c>
      <c r="M700" s="3">
        <v>29936</v>
      </c>
      <c r="N700" t="s">
        <v>12</v>
      </c>
    </row>
    <row r="701" spans="1:14" x14ac:dyDescent="0.35">
      <c r="A701" t="s">
        <v>124</v>
      </c>
      <c r="B701" s="9">
        <v>38.982230000000001</v>
      </c>
      <c r="C701" s="9">
        <v>-94.670789999999997</v>
      </c>
      <c r="D701" t="s">
        <v>2748</v>
      </c>
      <c r="E701" t="s">
        <v>848</v>
      </c>
      <c r="F701" t="s">
        <v>1670</v>
      </c>
      <c r="G701" t="s">
        <v>3078</v>
      </c>
      <c r="H701" t="str">
        <f t="shared" si="27"/>
        <v>USALocation</v>
      </c>
      <c r="I701" t="s">
        <v>421</v>
      </c>
      <c r="J701" t="str">
        <f t="shared" si="28"/>
        <v>KansasLocation</v>
      </c>
      <c r="K701">
        <v>38.85</v>
      </c>
      <c r="L701">
        <v>-94.739000000000004</v>
      </c>
      <c r="M701" s="3">
        <v>15843</v>
      </c>
      <c r="N701" t="s">
        <v>12</v>
      </c>
    </row>
    <row r="702" spans="1:14" x14ac:dyDescent="0.35">
      <c r="A702" t="s">
        <v>124</v>
      </c>
      <c r="B702" s="9">
        <v>38.982230000000001</v>
      </c>
      <c r="C702" s="9">
        <v>-94.670789999999997</v>
      </c>
      <c r="D702" t="s">
        <v>2749</v>
      </c>
      <c r="E702" t="s">
        <v>849</v>
      </c>
      <c r="F702" t="s">
        <v>1671</v>
      </c>
      <c r="G702" t="s">
        <v>3078</v>
      </c>
      <c r="H702" t="str">
        <f t="shared" si="27"/>
        <v>USALocation</v>
      </c>
      <c r="I702" t="s">
        <v>421</v>
      </c>
      <c r="J702" t="str">
        <f t="shared" si="28"/>
        <v>KansasLocation</v>
      </c>
      <c r="K702">
        <v>38.832000000000001</v>
      </c>
      <c r="L702">
        <v>-94.89</v>
      </c>
      <c r="M702" s="3">
        <v>25275</v>
      </c>
      <c r="N702" t="s">
        <v>12</v>
      </c>
    </row>
    <row r="703" spans="1:14" x14ac:dyDescent="0.35">
      <c r="A703" t="s">
        <v>111</v>
      </c>
      <c r="B703" s="9">
        <v>34.197499999999998</v>
      </c>
      <c r="C703" s="9">
        <v>-119.17704999999999</v>
      </c>
      <c r="D703" t="s">
        <v>2604</v>
      </c>
      <c r="E703" t="s">
        <v>693</v>
      </c>
      <c r="F703" t="s">
        <v>1525</v>
      </c>
      <c r="G703" t="s">
        <v>3078</v>
      </c>
      <c r="H703" t="str">
        <f t="shared" si="27"/>
        <v>USALocation</v>
      </c>
      <c r="I703" t="s">
        <v>399</v>
      </c>
      <c r="J703" t="str">
        <f t="shared" si="28"/>
        <v>CaliforniaLocation</v>
      </c>
      <c r="K703">
        <v>34.216999999999999</v>
      </c>
      <c r="L703">
        <v>-119.083</v>
      </c>
      <c r="M703" s="3">
        <v>8916</v>
      </c>
      <c r="N703" t="s">
        <v>12</v>
      </c>
    </row>
    <row r="704" spans="1:14" x14ac:dyDescent="0.35">
      <c r="A704" t="s">
        <v>111</v>
      </c>
      <c r="B704" s="9">
        <v>34.197499999999998</v>
      </c>
      <c r="C704" s="9">
        <v>-119.17704999999999</v>
      </c>
      <c r="D704" t="s">
        <v>2603</v>
      </c>
      <c r="E704" t="s">
        <v>692</v>
      </c>
      <c r="F704" t="s">
        <v>1524</v>
      </c>
      <c r="G704" t="s">
        <v>3078</v>
      </c>
      <c r="H704" t="str">
        <f t="shared" si="27"/>
        <v>USALocation</v>
      </c>
      <c r="I704" t="s">
        <v>399</v>
      </c>
      <c r="J704" t="str">
        <f t="shared" si="28"/>
        <v>CaliforniaLocation</v>
      </c>
      <c r="K704">
        <v>34.201000000000001</v>
      </c>
      <c r="L704">
        <v>-119.20699999999999</v>
      </c>
      <c r="M704" s="3">
        <v>2781</v>
      </c>
      <c r="N704" t="s">
        <v>12</v>
      </c>
    </row>
    <row r="705" spans="1:14" x14ac:dyDescent="0.35">
      <c r="A705" t="s">
        <v>111</v>
      </c>
      <c r="B705" s="9">
        <v>34.197499999999998</v>
      </c>
      <c r="C705" s="9">
        <v>-119.17704999999999</v>
      </c>
      <c r="D705" t="s">
        <v>2605</v>
      </c>
      <c r="E705" t="s">
        <v>694</v>
      </c>
      <c r="F705" t="s">
        <v>1526</v>
      </c>
      <c r="G705" t="s">
        <v>3078</v>
      </c>
      <c r="H705" t="str">
        <f t="shared" si="27"/>
        <v>USALocation</v>
      </c>
      <c r="I705" t="s">
        <v>399</v>
      </c>
      <c r="J705" t="str">
        <f t="shared" si="28"/>
        <v>CaliforniaLocation</v>
      </c>
      <c r="K705">
        <v>34.116999999999997</v>
      </c>
      <c r="L705">
        <v>-119.117</v>
      </c>
      <c r="M705" s="3">
        <v>10519</v>
      </c>
      <c r="N705" t="s">
        <v>12</v>
      </c>
    </row>
    <row r="706" spans="1:14" x14ac:dyDescent="0.35">
      <c r="A706" t="s">
        <v>561</v>
      </c>
      <c r="B706" t="s">
        <v>3032</v>
      </c>
      <c r="C706" t="s">
        <v>3032</v>
      </c>
      <c r="D706" s="4" t="s">
        <v>562</v>
      </c>
      <c r="E706" t="s">
        <v>562</v>
      </c>
      <c r="F706" s="5" t="s">
        <v>563</v>
      </c>
      <c r="G706" t="s">
        <v>3078</v>
      </c>
      <c r="H706" t="str">
        <f t="shared" ref="H706:H769" si="29">G706&amp;"Location"</f>
        <v>USALocation</v>
      </c>
      <c r="I706" s="6" t="s">
        <v>540</v>
      </c>
      <c r="J706" t="str">
        <f t="shared" ref="J706:J769" si="30">VLOOKUP(I706,V:W,2,FALSE)</f>
        <v>CENSUSLocation</v>
      </c>
      <c r="M706" s="3"/>
      <c r="N706" t="s">
        <v>15</v>
      </c>
    </row>
    <row r="707" spans="1:14" x14ac:dyDescent="0.35">
      <c r="A707" t="s">
        <v>198</v>
      </c>
      <c r="B707" s="9">
        <v>28.034459999999999</v>
      </c>
      <c r="C707" s="9">
        <v>-80.588660000000004</v>
      </c>
      <c r="D707" t="s">
        <v>2697</v>
      </c>
      <c r="E707" t="s">
        <v>791</v>
      </c>
      <c r="F707" t="s">
        <v>1619</v>
      </c>
      <c r="G707" t="s">
        <v>3078</v>
      </c>
      <c r="H707" t="str">
        <f t="shared" si="29"/>
        <v>USALocation</v>
      </c>
      <c r="I707" t="s">
        <v>409</v>
      </c>
      <c r="J707" t="str">
        <f t="shared" si="30"/>
        <v>FloridaLocation</v>
      </c>
      <c r="K707">
        <v>28.100999999999999</v>
      </c>
      <c r="L707">
        <v>-80.644000000000005</v>
      </c>
      <c r="M707" s="3">
        <v>9177</v>
      </c>
      <c r="N707" t="s">
        <v>12</v>
      </c>
    </row>
    <row r="708" spans="1:14" x14ac:dyDescent="0.35">
      <c r="A708" t="s">
        <v>198</v>
      </c>
      <c r="B708" s="9">
        <v>28.034459999999999</v>
      </c>
      <c r="C708" s="9">
        <v>-80.588660000000004</v>
      </c>
      <c r="D708" t="s">
        <v>2698</v>
      </c>
      <c r="E708" t="s">
        <v>792</v>
      </c>
      <c r="F708" t="s">
        <v>1620</v>
      </c>
      <c r="G708" t="s">
        <v>3078</v>
      </c>
      <c r="H708" t="str">
        <f t="shared" si="29"/>
        <v>USALocation</v>
      </c>
      <c r="I708" t="s">
        <v>409</v>
      </c>
      <c r="J708" t="str">
        <f t="shared" si="30"/>
        <v>FloridaLocation</v>
      </c>
      <c r="K708">
        <v>28.233000000000001</v>
      </c>
      <c r="L708">
        <v>-80.599999999999994</v>
      </c>
      <c r="M708" s="3">
        <v>22104</v>
      </c>
      <c r="N708" t="s">
        <v>12</v>
      </c>
    </row>
    <row r="709" spans="1:14" x14ac:dyDescent="0.35">
      <c r="A709" t="s">
        <v>150</v>
      </c>
      <c r="B709" s="9">
        <v>40.91677</v>
      </c>
      <c r="C709" s="9">
        <v>-74.171809999999994</v>
      </c>
      <c r="D709" t="s">
        <v>2839</v>
      </c>
      <c r="E709" t="s">
        <v>952</v>
      </c>
      <c r="F709" t="s">
        <v>1761</v>
      </c>
      <c r="G709" t="s">
        <v>3078</v>
      </c>
      <c r="H709" t="str">
        <f t="shared" si="29"/>
        <v>USALocation</v>
      </c>
      <c r="I709" t="s">
        <v>451</v>
      </c>
      <c r="J709" t="str">
        <f t="shared" si="30"/>
        <v>NewJerseyLocation</v>
      </c>
      <c r="K709">
        <v>40.799999999999997</v>
      </c>
      <c r="L709">
        <v>-74.417000000000002</v>
      </c>
      <c r="M709" s="3">
        <v>24367</v>
      </c>
      <c r="N709" t="s">
        <v>12</v>
      </c>
    </row>
    <row r="710" spans="1:14" x14ac:dyDescent="0.35">
      <c r="A710" t="s">
        <v>195</v>
      </c>
      <c r="B710" s="9">
        <v>29.563569999999999</v>
      </c>
      <c r="C710" s="9">
        <v>-95.286050000000003</v>
      </c>
      <c r="D710" t="s">
        <v>2977</v>
      </c>
      <c r="E710" t="s">
        <v>1101</v>
      </c>
      <c r="F710" t="s">
        <v>1900</v>
      </c>
      <c r="G710" t="s">
        <v>3078</v>
      </c>
      <c r="H710" t="str">
        <f t="shared" si="29"/>
        <v>USALocation</v>
      </c>
      <c r="I710" t="s">
        <v>478</v>
      </c>
      <c r="J710" t="str">
        <f t="shared" si="30"/>
        <v>TexasLocation</v>
      </c>
      <c r="K710">
        <v>29.506</v>
      </c>
      <c r="L710">
        <v>-95.477000000000004</v>
      </c>
      <c r="M710" s="3">
        <v>19551</v>
      </c>
      <c r="N710" t="s">
        <v>12</v>
      </c>
    </row>
    <row r="711" spans="1:14" x14ac:dyDescent="0.35">
      <c r="A711" t="s">
        <v>188</v>
      </c>
      <c r="B711" s="9">
        <v>40.693649999999998</v>
      </c>
      <c r="C711" s="9">
        <v>-89.588989999999995</v>
      </c>
      <c r="D711" t="s">
        <v>2730</v>
      </c>
      <c r="E711" t="s">
        <v>827</v>
      </c>
      <c r="F711" t="s">
        <v>1652</v>
      </c>
      <c r="G711" t="s">
        <v>3078</v>
      </c>
      <c r="H711" t="str">
        <f t="shared" si="29"/>
        <v>USALocation</v>
      </c>
      <c r="I711" t="s">
        <v>415</v>
      </c>
      <c r="J711" t="str">
        <f t="shared" si="30"/>
        <v>IllinoisLocation</v>
      </c>
      <c r="K711">
        <v>40.667999999999999</v>
      </c>
      <c r="L711">
        <v>-89.683999999999997</v>
      </c>
      <c r="M711" s="3">
        <v>8504</v>
      </c>
      <c r="N711" t="s">
        <v>17</v>
      </c>
    </row>
    <row r="712" spans="1:14" x14ac:dyDescent="0.35">
      <c r="A712" t="s">
        <v>19</v>
      </c>
      <c r="B712" s="9">
        <v>39.952330000000003</v>
      </c>
      <c r="C712" s="9">
        <v>-75.163790000000006</v>
      </c>
      <c r="D712" t="s">
        <v>2904</v>
      </c>
      <c r="E712" t="s">
        <v>1026</v>
      </c>
      <c r="F712" t="s">
        <v>1827</v>
      </c>
      <c r="G712" t="s">
        <v>3078</v>
      </c>
      <c r="H712" t="str">
        <f t="shared" si="29"/>
        <v>USALocation</v>
      </c>
      <c r="I712" t="s">
        <v>467</v>
      </c>
      <c r="J712" t="str">
        <f t="shared" si="30"/>
        <v>PennsylvaniaLocation</v>
      </c>
      <c r="K712">
        <v>40.082000000000001</v>
      </c>
      <c r="L712">
        <v>-75.010999999999996</v>
      </c>
      <c r="M712" s="3">
        <v>19421</v>
      </c>
      <c r="N712" t="s">
        <v>12</v>
      </c>
    </row>
    <row r="713" spans="1:14" x14ac:dyDescent="0.35">
      <c r="A713" t="s">
        <v>19</v>
      </c>
      <c r="B713" s="9">
        <v>39.952330000000003</v>
      </c>
      <c r="C713" s="9">
        <v>-75.163790000000006</v>
      </c>
      <c r="D713" t="s">
        <v>2902</v>
      </c>
      <c r="E713" t="s">
        <v>1024</v>
      </c>
      <c r="F713" t="s">
        <v>1825</v>
      </c>
      <c r="G713" t="s">
        <v>3078</v>
      </c>
      <c r="H713" t="str">
        <f t="shared" si="29"/>
        <v>USALocation</v>
      </c>
      <c r="I713" t="s">
        <v>467</v>
      </c>
      <c r="J713" t="str">
        <f t="shared" si="30"/>
        <v>PennsylvaniaLocation</v>
      </c>
      <c r="K713">
        <v>39.872999999999998</v>
      </c>
      <c r="L713">
        <v>-75.227000000000004</v>
      </c>
      <c r="M713" s="3">
        <v>10338</v>
      </c>
      <c r="N713" t="s">
        <v>13</v>
      </c>
    </row>
    <row r="714" spans="1:14" x14ac:dyDescent="0.35">
      <c r="A714" t="s">
        <v>19</v>
      </c>
      <c r="B714" s="9">
        <v>39.952330000000003</v>
      </c>
      <c r="C714" s="9">
        <v>-75.163790000000006</v>
      </c>
      <c r="D714" t="s">
        <v>2905</v>
      </c>
      <c r="E714" t="s">
        <v>1027</v>
      </c>
      <c r="F714" t="s">
        <v>1828</v>
      </c>
      <c r="G714" t="s">
        <v>3078</v>
      </c>
      <c r="H714" t="str">
        <f t="shared" si="29"/>
        <v>USALocation</v>
      </c>
      <c r="I714" t="s">
        <v>467</v>
      </c>
      <c r="J714" t="str">
        <f t="shared" si="30"/>
        <v>PennsylvaniaLocation</v>
      </c>
      <c r="K714">
        <v>39.948999999999998</v>
      </c>
      <c r="L714">
        <v>-74.841999999999999</v>
      </c>
      <c r="M714" s="3">
        <v>27432</v>
      </c>
      <c r="N714" t="s">
        <v>12</v>
      </c>
    </row>
    <row r="715" spans="1:14" x14ac:dyDescent="0.35">
      <c r="A715" t="s">
        <v>19</v>
      </c>
      <c r="B715" s="9">
        <v>39.952330000000003</v>
      </c>
      <c r="C715" s="9">
        <v>-75.163790000000006</v>
      </c>
      <c r="D715" t="s">
        <v>2903</v>
      </c>
      <c r="E715" t="s">
        <v>1025</v>
      </c>
      <c r="F715" t="s">
        <v>1826</v>
      </c>
      <c r="G715" t="s">
        <v>3078</v>
      </c>
      <c r="H715" t="str">
        <f t="shared" si="29"/>
        <v>USALocation</v>
      </c>
      <c r="I715" t="s">
        <v>467</v>
      </c>
      <c r="J715" t="str">
        <f t="shared" si="30"/>
        <v>PennsylvaniaLocation</v>
      </c>
      <c r="K715">
        <v>40.1</v>
      </c>
      <c r="L715">
        <v>-75.266999999999996</v>
      </c>
      <c r="M715" s="3">
        <v>18623</v>
      </c>
      <c r="N715" t="s">
        <v>12</v>
      </c>
    </row>
    <row r="716" spans="1:14" x14ac:dyDescent="0.35">
      <c r="A716" t="s">
        <v>20</v>
      </c>
      <c r="B716" s="9">
        <v>33.44838</v>
      </c>
      <c r="C716" s="9">
        <v>-112.07404</v>
      </c>
      <c r="D716" t="s">
        <v>2560</v>
      </c>
      <c r="E716" t="s">
        <v>647</v>
      </c>
      <c r="F716" t="s">
        <v>1481</v>
      </c>
      <c r="G716" t="s">
        <v>3078</v>
      </c>
      <c r="H716" t="str">
        <f t="shared" si="29"/>
        <v>USALocation</v>
      </c>
      <c r="I716" t="s">
        <v>395</v>
      </c>
      <c r="J716" t="str">
        <f t="shared" si="30"/>
        <v>ArizonaLocation</v>
      </c>
      <c r="K716">
        <v>33.527000000000001</v>
      </c>
      <c r="L716">
        <v>-112.295</v>
      </c>
      <c r="M716" s="3">
        <v>22278</v>
      </c>
      <c r="N716" t="s">
        <v>12</v>
      </c>
    </row>
    <row r="717" spans="1:14" x14ac:dyDescent="0.35">
      <c r="A717" t="s">
        <v>20</v>
      </c>
      <c r="B717" s="9">
        <v>33.44838</v>
      </c>
      <c r="C717" s="9">
        <v>-112.07404</v>
      </c>
      <c r="D717" t="s">
        <v>2564</v>
      </c>
      <c r="E717" t="s">
        <v>651</v>
      </c>
      <c r="F717" t="s">
        <v>1485</v>
      </c>
      <c r="G717" t="s">
        <v>3078</v>
      </c>
      <c r="H717" t="str">
        <f t="shared" si="29"/>
        <v>USALocation</v>
      </c>
      <c r="I717" t="s">
        <v>395</v>
      </c>
      <c r="J717" t="str">
        <f t="shared" si="30"/>
        <v>ArizonaLocation</v>
      </c>
      <c r="K717">
        <v>33.549999999999997</v>
      </c>
      <c r="L717">
        <v>-112.367</v>
      </c>
      <c r="M717" s="3">
        <v>29421</v>
      </c>
      <c r="N717" t="s">
        <v>12</v>
      </c>
    </row>
    <row r="718" spans="1:14" x14ac:dyDescent="0.35">
      <c r="A718" t="s">
        <v>20</v>
      </c>
      <c r="B718" s="9">
        <v>33.44838</v>
      </c>
      <c r="C718" s="9">
        <v>-112.07404</v>
      </c>
      <c r="D718" t="s">
        <v>2562</v>
      </c>
      <c r="E718" t="s">
        <v>649</v>
      </c>
      <c r="F718" t="s">
        <v>1483</v>
      </c>
      <c r="G718" t="s">
        <v>3078</v>
      </c>
      <c r="H718" t="str">
        <f t="shared" si="29"/>
        <v>USALocation</v>
      </c>
      <c r="I718" t="s">
        <v>395</v>
      </c>
      <c r="J718" t="str">
        <f t="shared" si="30"/>
        <v>ArizonaLocation</v>
      </c>
      <c r="K718">
        <v>33.688000000000002</v>
      </c>
      <c r="L718">
        <v>-112.08199999999999</v>
      </c>
      <c r="M718" s="3">
        <v>26654</v>
      </c>
      <c r="N718" t="s">
        <v>12</v>
      </c>
    </row>
    <row r="719" spans="1:14" x14ac:dyDescent="0.35">
      <c r="A719" t="s">
        <v>20</v>
      </c>
      <c r="B719" s="9">
        <v>33.44838</v>
      </c>
      <c r="C719" s="9">
        <v>-112.07404</v>
      </c>
      <c r="D719" t="s">
        <v>2563</v>
      </c>
      <c r="E719" t="s">
        <v>650</v>
      </c>
      <c r="F719" t="s">
        <v>1484</v>
      </c>
      <c r="G719" t="s">
        <v>3078</v>
      </c>
      <c r="H719" t="str">
        <f t="shared" si="29"/>
        <v>USALocation</v>
      </c>
      <c r="I719" t="s">
        <v>395</v>
      </c>
      <c r="J719" t="str">
        <f t="shared" si="30"/>
        <v>ArizonaLocation</v>
      </c>
      <c r="K719">
        <v>33.417000000000002</v>
      </c>
      <c r="L719">
        <v>-112.383</v>
      </c>
      <c r="M719" s="3">
        <v>28881</v>
      </c>
      <c r="N719" t="s">
        <v>12</v>
      </c>
    </row>
    <row r="720" spans="1:14" x14ac:dyDescent="0.35">
      <c r="A720" t="s">
        <v>20</v>
      </c>
      <c r="B720" s="9">
        <v>33.44838</v>
      </c>
      <c r="C720" s="9">
        <v>-112.07404</v>
      </c>
      <c r="D720" t="s">
        <v>2559</v>
      </c>
      <c r="E720" t="s">
        <v>646</v>
      </c>
      <c r="F720" t="s">
        <v>1480</v>
      </c>
      <c r="G720" t="s">
        <v>3078</v>
      </c>
      <c r="H720" t="str">
        <f t="shared" si="29"/>
        <v>USALocation</v>
      </c>
      <c r="I720" t="s">
        <v>395</v>
      </c>
      <c r="J720" t="str">
        <f t="shared" si="30"/>
        <v>ArizonaLocation</v>
      </c>
      <c r="K720">
        <v>33.427999999999997</v>
      </c>
      <c r="L720">
        <v>-112.004</v>
      </c>
      <c r="M720" s="3">
        <v>6882</v>
      </c>
      <c r="N720" t="s">
        <v>21</v>
      </c>
    </row>
    <row r="721" spans="1:14" x14ac:dyDescent="0.35">
      <c r="A721" t="s">
        <v>20</v>
      </c>
      <c r="B721" s="9">
        <v>33.44838</v>
      </c>
      <c r="C721" s="9">
        <v>-112.07404</v>
      </c>
      <c r="D721" t="s">
        <v>2561</v>
      </c>
      <c r="E721" t="s">
        <v>648</v>
      </c>
      <c r="F721" t="s">
        <v>1482</v>
      </c>
      <c r="G721" t="s">
        <v>3078</v>
      </c>
      <c r="H721" t="str">
        <f t="shared" si="29"/>
        <v>USALocation</v>
      </c>
      <c r="I721" t="s">
        <v>395</v>
      </c>
      <c r="J721" t="str">
        <f t="shared" si="30"/>
        <v>ArizonaLocation</v>
      </c>
      <c r="K721">
        <v>33.622999999999998</v>
      </c>
      <c r="L721">
        <v>-111.911</v>
      </c>
      <c r="M721" s="3">
        <v>24604</v>
      </c>
      <c r="N721" t="s">
        <v>12</v>
      </c>
    </row>
    <row r="722" spans="1:14" x14ac:dyDescent="0.35">
      <c r="A722" t="s">
        <v>78</v>
      </c>
      <c r="B722" s="9">
        <v>40.440620000000003</v>
      </c>
      <c r="C722" s="9">
        <v>-79.995890000000003</v>
      </c>
      <c r="D722" t="s">
        <v>2906</v>
      </c>
      <c r="E722" t="s">
        <v>1028</v>
      </c>
      <c r="F722" t="s">
        <v>1829</v>
      </c>
      <c r="G722" t="s">
        <v>3078</v>
      </c>
      <c r="H722" t="str">
        <f t="shared" si="29"/>
        <v>USALocation</v>
      </c>
      <c r="I722" t="s">
        <v>467</v>
      </c>
      <c r="J722" t="str">
        <f t="shared" si="30"/>
        <v>PennsylvaniaLocation</v>
      </c>
      <c r="K722">
        <v>40.354999999999997</v>
      </c>
      <c r="L722">
        <v>-79.921999999999997</v>
      </c>
      <c r="M722" s="3">
        <v>11392</v>
      </c>
      <c r="N722" t="s">
        <v>12</v>
      </c>
    </row>
    <row r="723" spans="1:14" x14ac:dyDescent="0.35">
      <c r="A723" t="s">
        <v>78</v>
      </c>
      <c r="B723" s="9">
        <v>40.440620000000003</v>
      </c>
      <c r="C723" s="9">
        <v>-79.995890000000003</v>
      </c>
      <c r="D723" t="s">
        <v>2907</v>
      </c>
      <c r="E723" t="s">
        <v>1029</v>
      </c>
      <c r="F723" t="s">
        <v>1830</v>
      </c>
      <c r="G723" t="s">
        <v>3078</v>
      </c>
      <c r="H723" t="str">
        <f t="shared" si="29"/>
        <v>USALocation</v>
      </c>
      <c r="I723" t="s">
        <v>467</v>
      </c>
      <c r="J723" t="str">
        <f t="shared" si="30"/>
        <v>PennsylvaniaLocation</v>
      </c>
      <c r="K723">
        <v>40.484999999999999</v>
      </c>
      <c r="L723">
        <v>-80.213999999999999</v>
      </c>
      <c r="M723" s="3">
        <v>19100</v>
      </c>
      <c r="N723" t="s">
        <v>13</v>
      </c>
    </row>
    <row r="724" spans="1:14" x14ac:dyDescent="0.35">
      <c r="A724" t="s">
        <v>526</v>
      </c>
      <c r="B724" t="s">
        <v>3032</v>
      </c>
      <c r="C724" t="s">
        <v>3032</v>
      </c>
      <c r="D724" s="4" t="s">
        <v>527</v>
      </c>
      <c r="E724" t="s">
        <v>527</v>
      </c>
      <c r="F724" s="5" t="s">
        <v>528</v>
      </c>
      <c r="G724" t="s">
        <v>3078</v>
      </c>
      <c r="H724" t="str">
        <f t="shared" si="29"/>
        <v>USALocation</v>
      </c>
      <c r="I724" s="6" t="s">
        <v>498</v>
      </c>
      <c r="J724" t="str">
        <f t="shared" si="30"/>
        <v>NERCLocation</v>
      </c>
      <c r="M724" s="3"/>
      <c r="N724" t="s">
        <v>17</v>
      </c>
    </row>
    <row r="725" spans="1:14" x14ac:dyDescent="0.35">
      <c r="A725" t="s">
        <v>84</v>
      </c>
      <c r="B725" s="9">
        <v>33.019840000000002</v>
      </c>
      <c r="C725" s="9">
        <v>-96.698890000000006</v>
      </c>
      <c r="D725" t="s">
        <v>2978</v>
      </c>
      <c r="E725" t="s">
        <v>1102</v>
      </c>
      <c r="F725" t="s">
        <v>1901</v>
      </c>
      <c r="G725" t="s">
        <v>3078</v>
      </c>
      <c r="H725" t="str">
        <f t="shared" si="29"/>
        <v>USALocation</v>
      </c>
      <c r="I725" t="s">
        <v>478</v>
      </c>
      <c r="J725" t="str">
        <f t="shared" si="30"/>
        <v>TexasLocation</v>
      </c>
      <c r="K725">
        <v>33.19</v>
      </c>
      <c r="L725">
        <v>-96.590999999999994</v>
      </c>
      <c r="M725" s="3">
        <v>21424</v>
      </c>
      <c r="N725" t="s">
        <v>12</v>
      </c>
    </row>
    <row r="726" spans="1:14" x14ac:dyDescent="0.35">
      <c r="A726" t="s">
        <v>84</v>
      </c>
      <c r="B726" s="9">
        <v>33.019840000000002</v>
      </c>
      <c r="C726" s="9">
        <v>-96.698890000000006</v>
      </c>
      <c r="D726" t="s">
        <v>2979</v>
      </c>
      <c r="E726" t="s">
        <v>1103</v>
      </c>
      <c r="F726" t="s">
        <v>1902</v>
      </c>
      <c r="G726" t="s">
        <v>3078</v>
      </c>
      <c r="H726" t="str">
        <f t="shared" si="29"/>
        <v>USALocation</v>
      </c>
      <c r="I726" t="s">
        <v>478</v>
      </c>
      <c r="J726" t="str">
        <f t="shared" si="30"/>
        <v>TexasLocation</v>
      </c>
      <c r="K726">
        <v>32.930999999999997</v>
      </c>
      <c r="L726">
        <v>-96.435000000000002</v>
      </c>
      <c r="M726" s="3">
        <v>26524</v>
      </c>
      <c r="N726" t="s">
        <v>12</v>
      </c>
    </row>
    <row r="727" spans="1:14" x14ac:dyDescent="0.35">
      <c r="A727" t="s">
        <v>140</v>
      </c>
      <c r="B727" s="9">
        <v>27.29393</v>
      </c>
      <c r="C727" s="9">
        <v>-80.35033</v>
      </c>
      <c r="D727" t="s">
        <v>2700</v>
      </c>
      <c r="E727" t="s">
        <v>794</v>
      </c>
      <c r="F727" t="s">
        <v>1622</v>
      </c>
      <c r="G727" t="s">
        <v>3078</v>
      </c>
      <c r="H727" t="str">
        <f t="shared" si="29"/>
        <v>USALocation</v>
      </c>
      <c r="I727" t="s">
        <v>409</v>
      </c>
      <c r="J727" t="str">
        <f t="shared" si="30"/>
        <v>FloridaLocation</v>
      </c>
      <c r="K727">
        <v>27.498000000000001</v>
      </c>
      <c r="L727">
        <v>-80.376999999999995</v>
      </c>
      <c r="M727" s="3">
        <v>22843</v>
      </c>
      <c r="N727" t="s">
        <v>12</v>
      </c>
    </row>
    <row r="728" spans="1:14" x14ac:dyDescent="0.35">
      <c r="A728" t="s">
        <v>140</v>
      </c>
      <c r="B728" s="9">
        <v>27.29393</v>
      </c>
      <c r="C728" s="9">
        <v>-80.35033</v>
      </c>
      <c r="D728" t="s">
        <v>2699</v>
      </c>
      <c r="E728" t="s">
        <v>793</v>
      </c>
      <c r="F728" t="s">
        <v>1621</v>
      </c>
      <c r="G728" t="s">
        <v>3078</v>
      </c>
      <c r="H728" t="str">
        <f t="shared" si="29"/>
        <v>USALocation</v>
      </c>
      <c r="I728" t="s">
        <v>409</v>
      </c>
      <c r="J728" t="str">
        <f t="shared" si="30"/>
        <v>FloridaLocation</v>
      </c>
      <c r="K728">
        <v>27.181999999999999</v>
      </c>
      <c r="L728">
        <v>-80.221000000000004</v>
      </c>
      <c r="M728" s="3">
        <v>17843</v>
      </c>
      <c r="N728" t="s">
        <v>12</v>
      </c>
    </row>
    <row r="729" spans="1:14" x14ac:dyDescent="0.35">
      <c r="A729" t="s">
        <v>41</v>
      </c>
      <c r="B729" s="9">
        <v>45.523449999999997</v>
      </c>
      <c r="C729" s="9">
        <v>-122.67621</v>
      </c>
      <c r="D729" t="s">
        <v>3010</v>
      </c>
      <c r="E729" t="s">
        <v>1138</v>
      </c>
      <c r="F729" t="s">
        <v>1933</v>
      </c>
      <c r="G729" t="s">
        <v>3078</v>
      </c>
      <c r="H729" t="str">
        <f t="shared" si="29"/>
        <v>USALocation</v>
      </c>
      <c r="I729" t="s">
        <v>487</v>
      </c>
      <c r="J729" t="str">
        <f t="shared" si="30"/>
        <v>WashingtonLocation</v>
      </c>
      <c r="K729">
        <v>45.621000000000002</v>
      </c>
      <c r="L729">
        <v>-122.657</v>
      </c>
      <c r="M729" s="3">
        <v>10949</v>
      </c>
      <c r="N729" t="s">
        <v>12</v>
      </c>
    </row>
    <row r="730" spans="1:14" x14ac:dyDescent="0.35">
      <c r="A730" t="s">
        <v>41</v>
      </c>
      <c r="B730" s="9">
        <v>45.523449999999997</v>
      </c>
      <c r="C730" s="9">
        <v>-122.67621</v>
      </c>
      <c r="D730" t="s">
        <v>2896</v>
      </c>
      <c r="E730" t="s">
        <v>1016</v>
      </c>
      <c r="F730" t="s">
        <v>1818</v>
      </c>
      <c r="G730" t="s">
        <v>3078</v>
      </c>
      <c r="H730" t="str">
        <f t="shared" si="29"/>
        <v>USALocation</v>
      </c>
      <c r="I730" t="s">
        <v>465</v>
      </c>
      <c r="J730" t="str">
        <f t="shared" si="30"/>
        <v>OregonLocation</v>
      </c>
      <c r="K730">
        <v>45.595999999999997</v>
      </c>
      <c r="L730">
        <v>-122.60899999999999</v>
      </c>
      <c r="M730" s="3">
        <v>9615</v>
      </c>
      <c r="N730" t="s">
        <v>15</v>
      </c>
    </row>
    <row r="731" spans="1:14" x14ac:dyDescent="0.35">
      <c r="A731" t="s">
        <v>41</v>
      </c>
      <c r="B731" s="9">
        <v>45.523449999999997</v>
      </c>
      <c r="C731" s="9">
        <v>-122.67621</v>
      </c>
      <c r="D731" t="s">
        <v>3012</v>
      </c>
      <c r="E731" t="s">
        <v>1140</v>
      </c>
      <c r="F731" t="s">
        <v>1935</v>
      </c>
      <c r="G731" t="s">
        <v>3078</v>
      </c>
      <c r="H731" t="str">
        <f t="shared" si="29"/>
        <v>USALocation</v>
      </c>
      <c r="I731" t="s">
        <v>487</v>
      </c>
      <c r="J731" t="str">
        <f t="shared" si="30"/>
        <v>WashingtonLocation</v>
      </c>
      <c r="K731">
        <v>45.540999999999997</v>
      </c>
      <c r="L731">
        <v>-122.949</v>
      </c>
      <c r="M731" s="3">
        <v>21337</v>
      </c>
      <c r="N731" t="s">
        <v>12</v>
      </c>
    </row>
    <row r="732" spans="1:14" x14ac:dyDescent="0.35">
      <c r="A732" t="s">
        <v>41</v>
      </c>
      <c r="B732" s="9">
        <v>45.523449999999997</v>
      </c>
      <c r="C732" s="9">
        <v>-122.67621</v>
      </c>
      <c r="D732" t="s">
        <v>3011</v>
      </c>
      <c r="E732" t="s">
        <v>1139</v>
      </c>
      <c r="F732" t="s">
        <v>1934</v>
      </c>
      <c r="G732" t="s">
        <v>3078</v>
      </c>
      <c r="H732" t="str">
        <f t="shared" si="29"/>
        <v>USALocation</v>
      </c>
      <c r="I732" t="s">
        <v>487</v>
      </c>
      <c r="J732" t="str">
        <f t="shared" si="30"/>
        <v>WashingtonLocation</v>
      </c>
      <c r="K732">
        <v>45.551000000000002</v>
      </c>
      <c r="L732">
        <v>-122.40900000000001</v>
      </c>
      <c r="M732" s="3">
        <v>21036</v>
      </c>
      <c r="N732" t="s">
        <v>12</v>
      </c>
    </row>
    <row r="733" spans="1:14" x14ac:dyDescent="0.35">
      <c r="A733" t="s">
        <v>129</v>
      </c>
      <c r="B733" s="9">
        <v>41.823990000000002</v>
      </c>
      <c r="C733" s="9">
        <v>-71.41283</v>
      </c>
      <c r="D733" t="s">
        <v>2909</v>
      </c>
      <c r="E733" t="s">
        <v>1031</v>
      </c>
      <c r="F733" t="s">
        <v>1832</v>
      </c>
      <c r="G733" t="s">
        <v>3078</v>
      </c>
      <c r="H733" t="str">
        <f t="shared" si="29"/>
        <v>USALocation</v>
      </c>
      <c r="I733" t="s">
        <v>469</v>
      </c>
      <c r="J733" t="str">
        <f t="shared" si="30"/>
        <v>RhodeIslandLocation</v>
      </c>
      <c r="K733">
        <v>41.920999999999999</v>
      </c>
      <c r="L733">
        <v>-71.491</v>
      </c>
      <c r="M733" s="3">
        <v>12579</v>
      </c>
      <c r="N733" t="s">
        <v>12</v>
      </c>
    </row>
    <row r="734" spans="1:14" x14ac:dyDescent="0.35">
      <c r="A734" t="s">
        <v>129</v>
      </c>
      <c r="B734" s="9">
        <v>41.823990000000002</v>
      </c>
      <c r="C734" s="9">
        <v>-71.41283</v>
      </c>
      <c r="D734" t="s">
        <v>2910</v>
      </c>
      <c r="E734" t="s">
        <v>1032</v>
      </c>
      <c r="F734" t="s">
        <v>1833</v>
      </c>
      <c r="G734" t="s">
        <v>3078</v>
      </c>
      <c r="H734" t="str">
        <f t="shared" si="29"/>
        <v>USALocation</v>
      </c>
      <c r="I734" t="s">
        <v>469</v>
      </c>
      <c r="J734" t="str">
        <f t="shared" si="30"/>
        <v>RhodeIslandLocation</v>
      </c>
      <c r="K734">
        <v>41.597000000000001</v>
      </c>
      <c r="L734">
        <v>-71.412000000000006</v>
      </c>
      <c r="M734" s="3">
        <v>25240</v>
      </c>
      <c r="N734" t="s">
        <v>12</v>
      </c>
    </row>
    <row r="735" spans="1:14" x14ac:dyDescent="0.35">
      <c r="A735" t="s">
        <v>129</v>
      </c>
      <c r="B735" s="9">
        <v>41.823990000000002</v>
      </c>
      <c r="C735" s="9">
        <v>-71.41283</v>
      </c>
      <c r="D735" t="s">
        <v>2908</v>
      </c>
      <c r="E735" t="s">
        <v>1030</v>
      </c>
      <c r="F735" t="s">
        <v>1831</v>
      </c>
      <c r="G735" t="s">
        <v>3078</v>
      </c>
      <c r="H735" t="str">
        <f t="shared" si="29"/>
        <v>USALocation</v>
      </c>
      <c r="I735" t="s">
        <v>469</v>
      </c>
      <c r="J735" t="str">
        <f t="shared" si="30"/>
        <v>RhodeIslandLocation</v>
      </c>
      <c r="K735">
        <v>41.722999999999999</v>
      </c>
      <c r="L735">
        <v>-71.433000000000007</v>
      </c>
      <c r="M735" s="3">
        <v>11353</v>
      </c>
      <c r="N735" t="s">
        <v>13</v>
      </c>
    </row>
    <row r="736" spans="1:14" x14ac:dyDescent="0.35">
      <c r="A736" t="s">
        <v>187</v>
      </c>
      <c r="B736" s="9">
        <v>40.233840000000001</v>
      </c>
      <c r="C736" s="9">
        <v>-111.65853</v>
      </c>
      <c r="D736" t="s">
        <v>2992</v>
      </c>
      <c r="E736" t="s">
        <v>1117</v>
      </c>
      <c r="F736" t="s">
        <v>1915</v>
      </c>
      <c r="G736" t="s">
        <v>3078</v>
      </c>
      <c r="H736" t="str">
        <f t="shared" si="29"/>
        <v>USALocation</v>
      </c>
      <c r="I736" t="s">
        <v>481</v>
      </c>
      <c r="J736" t="str">
        <f t="shared" si="30"/>
        <v>UtahLocation</v>
      </c>
      <c r="K736">
        <v>40.219000000000001</v>
      </c>
      <c r="L736">
        <v>-111.723</v>
      </c>
      <c r="M736" s="3">
        <v>5716</v>
      </c>
      <c r="N736" t="s">
        <v>12</v>
      </c>
    </row>
    <row r="737" spans="1:14" x14ac:dyDescent="0.35">
      <c r="A737" t="s">
        <v>194</v>
      </c>
      <c r="B737" s="9">
        <v>38.254449999999999</v>
      </c>
      <c r="C737" s="9">
        <v>-104.60914</v>
      </c>
      <c r="D737" t="s">
        <v>2660</v>
      </c>
      <c r="E737" t="s">
        <v>751</v>
      </c>
      <c r="F737" t="s">
        <v>1582</v>
      </c>
      <c r="G737" t="s">
        <v>3078</v>
      </c>
      <c r="H737" t="str">
        <f t="shared" si="29"/>
        <v>USALocation</v>
      </c>
      <c r="I737" t="s">
        <v>401</v>
      </c>
      <c r="J737" t="str">
        <f t="shared" si="30"/>
        <v>ColoradoLocation</v>
      </c>
      <c r="K737">
        <v>38.29</v>
      </c>
      <c r="L737">
        <v>-104.498</v>
      </c>
      <c r="M737" s="3">
        <v>10476</v>
      </c>
      <c r="N737" t="s">
        <v>12</v>
      </c>
    </row>
    <row r="738" spans="1:14" x14ac:dyDescent="0.35">
      <c r="A738" t="s">
        <v>59</v>
      </c>
      <c r="B738" s="9">
        <v>35.772100000000002</v>
      </c>
      <c r="C738" s="9">
        <v>-78.63861</v>
      </c>
      <c r="D738" t="s">
        <v>2862</v>
      </c>
      <c r="E738" t="s">
        <v>978</v>
      </c>
      <c r="F738" t="s">
        <v>1784</v>
      </c>
      <c r="G738" t="s">
        <v>3078</v>
      </c>
      <c r="H738" t="str">
        <f t="shared" si="29"/>
        <v>USALocation</v>
      </c>
      <c r="I738" t="s">
        <v>457</v>
      </c>
      <c r="J738" t="str">
        <f t="shared" si="30"/>
        <v>NorthCarolinaLocation</v>
      </c>
      <c r="K738">
        <v>35.892000000000003</v>
      </c>
      <c r="L738">
        <v>-78.781999999999996</v>
      </c>
      <c r="M738" s="3">
        <v>18570</v>
      </c>
      <c r="N738" t="s">
        <v>13</v>
      </c>
    </row>
    <row r="739" spans="1:14" x14ac:dyDescent="0.35">
      <c r="A739" t="s">
        <v>133</v>
      </c>
      <c r="B739" s="9">
        <v>34.106400000000001</v>
      </c>
      <c r="C739" s="9">
        <v>-117.59311</v>
      </c>
      <c r="D739" t="s">
        <v>2606</v>
      </c>
      <c r="E739" t="s">
        <v>695</v>
      </c>
      <c r="F739" t="s">
        <v>1527</v>
      </c>
      <c r="G739" t="s">
        <v>3078</v>
      </c>
      <c r="H739" t="str">
        <f t="shared" si="29"/>
        <v>USALocation</v>
      </c>
      <c r="I739" t="s">
        <v>399</v>
      </c>
      <c r="J739" t="str">
        <f t="shared" si="30"/>
        <v>CaliforniaLocation</v>
      </c>
      <c r="K739">
        <v>34.1</v>
      </c>
      <c r="L739">
        <v>-117.783</v>
      </c>
      <c r="M739" s="3">
        <v>17498</v>
      </c>
      <c r="N739" t="s">
        <v>12</v>
      </c>
    </row>
    <row r="740" spans="1:14" x14ac:dyDescent="0.35">
      <c r="A740" t="s">
        <v>98</v>
      </c>
      <c r="B740" s="9">
        <v>39.529629999999997</v>
      </c>
      <c r="C740" s="9">
        <v>-119.8138</v>
      </c>
      <c r="D740" t="s">
        <v>2832</v>
      </c>
      <c r="E740" t="s">
        <v>943</v>
      </c>
      <c r="F740" t="s">
        <v>1754</v>
      </c>
      <c r="G740" t="s">
        <v>3078</v>
      </c>
      <c r="H740" t="str">
        <f t="shared" si="29"/>
        <v>USALocation</v>
      </c>
      <c r="I740" t="s">
        <v>447</v>
      </c>
      <c r="J740" t="str">
        <f t="shared" si="30"/>
        <v>NevadaLocation</v>
      </c>
      <c r="K740">
        <v>39.667999999999999</v>
      </c>
      <c r="L740">
        <v>-119.876</v>
      </c>
      <c r="M740" s="3">
        <v>16282</v>
      </c>
      <c r="N740" t="s">
        <v>12</v>
      </c>
    </row>
    <row r="741" spans="1:14" x14ac:dyDescent="0.35">
      <c r="A741" t="s">
        <v>98</v>
      </c>
      <c r="B741" s="9">
        <v>39.529629999999997</v>
      </c>
      <c r="C741" s="9">
        <v>-119.8138</v>
      </c>
      <c r="D741" t="s">
        <v>2831</v>
      </c>
      <c r="E741" t="s">
        <v>942</v>
      </c>
      <c r="F741" t="s">
        <v>1753</v>
      </c>
      <c r="G741" t="s">
        <v>3078</v>
      </c>
      <c r="H741" t="str">
        <f t="shared" si="29"/>
        <v>USALocation</v>
      </c>
      <c r="I741" t="s">
        <v>447</v>
      </c>
      <c r="J741" t="str">
        <f t="shared" si="30"/>
        <v>NevadaLocation</v>
      </c>
      <c r="K741">
        <v>39.484000000000002</v>
      </c>
      <c r="L741">
        <v>-119.771</v>
      </c>
      <c r="M741" s="3">
        <v>6263</v>
      </c>
      <c r="N741" t="s">
        <v>15</v>
      </c>
    </row>
    <row r="742" spans="1:14" x14ac:dyDescent="0.35">
      <c r="A742" t="s">
        <v>104</v>
      </c>
      <c r="B742" s="9">
        <v>37.553759999999997</v>
      </c>
      <c r="C742" s="9">
        <v>-77.460260000000005</v>
      </c>
      <c r="D742" t="s">
        <v>3003</v>
      </c>
      <c r="E742" t="s">
        <v>1130</v>
      </c>
      <c r="F742" t="s">
        <v>1926</v>
      </c>
      <c r="G742" t="s">
        <v>3078</v>
      </c>
      <c r="H742" t="str">
        <f t="shared" si="29"/>
        <v>USALocation</v>
      </c>
      <c r="I742" t="s">
        <v>485</v>
      </c>
      <c r="J742" t="str">
        <f t="shared" si="30"/>
        <v>VirginiaLocation</v>
      </c>
      <c r="K742">
        <v>37.4</v>
      </c>
      <c r="L742">
        <v>-77.516999999999996</v>
      </c>
      <c r="M742" s="3">
        <v>17815</v>
      </c>
      <c r="N742" t="s">
        <v>12</v>
      </c>
    </row>
    <row r="743" spans="1:14" x14ac:dyDescent="0.35">
      <c r="A743" t="s">
        <v>104</v>
      </c>
      <c r="B743" s="9">
        <v>37.553759999999997</v>
      </c>
      <c r="C743" s="9">
        <v>-77.460260000000005</v>
      </c>
      <c r="D743" t="s">
        <v>3002</v>
      </c>
      <c r="E743" t="s">
        <v>1129</v>
      </c>
      <c r="F743" t="s">
        <v>1925</v>
      </c>
      <c r="G743" t="s">
        <v>3078</v>
      </c>
      <c r="H743" t="str">
        <f t="shared" si="29"/>
        <v>USALocation</v>
      </c>
      <c r="I743" t="s">
        <v>485</v>
      </c>
      <c r="J743" t="str">
        <f t="shared" si="30"/>
        <v>VirginiaLocation</v>
      </c>
      <c r="K743">
        <v>37.707999999999998</v>
      </c>
      <c r="L743">
        <v>-77.433999999999997</v>
      </c>
      <c r="M743" s="3">
        <v>17305</v>
      </c>
      <c r="N743" t="s">
        <v>12</v>
      </c>
    </row>
    <row r="744" spans="1:14" x14ac:dyDescent="0.35">
      <c r="A744" t="s">
        <v>104</v>
      </c>
      <c r="B744" s="9">
        <v>37.553759999999997</v>
      </c>
      <c r="C744" s="9">
        <v>-77.460260000000005</v>
      </c>
      <c r="D744" t="s">
        <v>3001</v>
      </c>
      <c r="E744" t="s">
        <v>1128</v>
      </c>
      <c r="F744" t="s">
        <v>1924</v>
      </c>
      <c r="G744" t="s">
        <v>3078</v>
      </c>
      <c r="H744" t="str">
        <f t="shared" si="29"/>
        <v>USALocation</v>
      </c>
      <c r="I744" t="s">
        <v>485</v>
      </c>
      <c r="J744" t="str">
        <f t="shared" si="30"/>
        <v>VirginiaLocation</v>
      </c>
      <c r="K744">
        <v>37.505000000000003</v>
      </c>
      <c r="L744">
        <v>-77.319999999999993</v>
      </c>
      <c r="M744" s="3">
        <v>13504</v>
      </c>
      <c r="N744" t="s">
        <v>13</v>
      </c>
    </row>
    <row r="745" spans="1:14" x14ac:dyDescent="0.35">
      <c r="A745" t="s">
        <v>74</v>
      </c>
      <c r="B745" s="9">
        <v>33.95335</v>
      </c>
      <c r="C745" s="9">
        <v>-117.39615999999999</v>
      </c>
      <c r="D745" t="s">
        <v>2611</v>
      </c>
      <c r="E745" t="s">
        <v>700</v>
      </c>
      <c r="F745" t="s">
        <v>1532</v>
      </c>
      <c r="G745" t="s">
        <v>3078</v>
      </c>
      <c r="H745" t="str">
        <f t="shared" si="29"/>
        <v>USALocation</v>
      </c>
      <c r="I745" t="s">
        <v>399</v>
      </c>
      <c r="J745" t="str">
        <f t="shared" si="30"/>
        <v>CaliforniaLocation</v>
      </c>
      <c r="K745">
        <v>33.975000000000001</v>
      </c>
      <c r="L745">
        <v>-117.636</v>
      </c>
      <c r="M745" s="3">
        <v>22249</v>
      </c>
      <c r="N745" t="s">
        <v>12</v>
      </c>
    </row>
    <row r="746" spans="1:14" x14ac:dyDescent="0.35">
      <c r="A746" t="s">
        <v>74</v>
      </c>
      <c r="B746" s="9">
        <v>33.95335</v>
      </c>
      <c r="C746" s="9">
        <v>-117.39615999999999</v>
      </c>
      <c r="D746" t="s">
        <v>2608</v>
      </c>
      <c r="E746" t="s">
        <v>697</v>
      </c>
      <c r="F746" t="s">
        <v>1529</v>
      </c>
      <c r="G746" t="s">
        <v>3078</v>
      </c>
      <c r="H746" t="str">
        <f t="shared" si="29"/>
        <v>USALocation</v>
      </c>
      <c r="I746" t="s">
        <v>399</v>
      </c>
      <c r="J746" t="str">
        <f t="shared" si="30"/>
        <v>CaliforniaLocation</v>
      </c>
      <c r="K746">
        <v>33.9</v>
      </c>
      <c r="L746">
        <v>-117.25</v>
      </c>
      <c r="M746" s="3">
        <v>14732</v>
      </c>
      <c r="N746" t="s">
        <v>15</v>
      </c>
    </row>
    <row r="747" spans="1:14" x14ac:dyDescent="0.35">
      <c r="A747" t="s">
        <v>74</v>
      </c>
      <c r="B747" s="9">
        <v>33.95335</v>
      </c>
      <c r="C747" s="9">
        <v>-117.39615999999999</v>
      </c>
      <c r="D747" t="s">
        <v>2609</v>
      </c>
      <c r="E747" t="s">
        <v>698</v>
      </c>
      <c r="F747" t="s">
        <v>1530</v>
      </c>
      <c r="G747" t="s">
        <v>3078</v>
      </c>
      <c r="H747" t="str">
        <f t="shared" si="29"/>
        <v>USALocation</v>
      </c>
      <c r="I747" t="s">
        <v>399</v>
      </c>
      <c r="J747" t="str">
        <f t="shared" si="30"/>
        <v>CaliforniaLocation</v>
      </c>
      <c r="K747">
        <v>34.1</v>
      </c>
      <c r="L747">
        <v>-117.25</v>
      </c>
      <c r="M747" s="3">
        <v>21150</v>
      </c>
      <c r="N747" t="s">
        <v>12</v>
      </c>
    </row>
    <row r="748" spans="1:14" x14ac:dyDescent="0.35">
      <c r="A748" t="s">
        <v>74</v>
      </c>
      <c r="B748" s="9">
        <v>33.95335</v>
      </c>
      <c r="C748" s="9">
        <v>-117.39615999999999</v>
      </c>
      <c r="D748" t="s">
        <v>2610</v>
      </c>
      <c r="E748" t="s">
        <v>699</v>
      </c>
      <c r="F748" t="s">
        <v>1531</v>
      </c>
      <c r="G748" t="s">
        <v>3078</v>
      </c>
      <c r="H748" t="str">
        <f t="shared" si="29"/>
        <v>USALocation</v>
      </c>
      <c r="I748" t="s">
        <v>399</v>
      </c>
      <c r="J748" t="str">
        <f t="shared" si="30"/>
        <v>CaliforniaLocation</v>
      </c>
      <c r="K748">
        <v>34.055999999999997</v>
      </c>
      <c r="L748">
        <v>-117.6</v>
      </c>
      <c r="M748" s="3">
        <v>21985</v>
      </c>
      <c r="N748" t="s">
        <v>12</v>
      </c>
    </row>
    <row r="749" spans="1:14" x14ac:dyDescent="0.35">
      <c r="A749" t="s">
        <v>74</v>
      </c>
      <c r="B749" s="9">
        <v>33.95335</v>
      </c>
      <c r="C749" s="9">
        <v>-117.39615999999999</v>
      </c>
      <c r="D749" t="s">
        <v>2607</v>
      </c>
      <c r="E749" t="s">
        <v>696</v>
      </c>
      <c r="F749" t="s">
        <v>1528</v>
      </c>
      <c r="G749" t="s">
        <v>3078</v>
      </c>
      <c r="H749" t="str">
        <f t="shared" si="29"/>
        <v>USALocation</v>
      </c>
      <c r="I749" t="s">
        <v>399</v>
      </c>
      <c r="J749" t="str">
        <f t="shared" si="30"/>
        <v>CaliforniaLocation</v>
      </c>
      <c r="K749">
        <v>33.951999999999998</v>
      </c>
      <c r="L749">
        <v>-117.43899999999999</v>
      </c>
      <c r="M749" s="3">
        <v>3954</v>
      </c>
      <c r="N749" t="s">
        <v>12</v>
      </c>
    </row>
    <row r="750" spans="1:14" x14ac:dyDescent="0.35">
      <c r="A750" t="s">
        <v>109</v>
      </c>
      <c r="B750" s="9">
        <v>44.021630000000002</v>
      </c>
      <c r="C750" s="9">
        <v>-92.469899999999996</v>
      </c>
      <c r="D750" t="s">
        <v>2811</v>
      </c>
      <c r="E750" t="s">
        <v>917</v>
      </c>
      <c r="F750" t="s">
        <v>1733</v>
      </c>
      <c r="G750" t="s">
        <v>3078</v>
      </c>
      <c r="H750" t="str">
        <f t="shared" si="29"/>
        <v>USALocation</v>
      </c>
      <c r="I750" t="s">
        <v>436</v>
      </c>
      <c r="J750" t="str">
        <f t="shared" si="30"/>
        <v>MinnesotaLocation</v>
      </c>
      <c r="K750">
        <v>44.018000000000001</v>
      </c>
      <c r="L750">
        <v>-92.831000000000003</v>
      </c>
      <c r="M750" s="3">
        <v>28876</v>
      </c>
      <c r="N750" t="s">
        <v>12</v>
      </c>
    </row>
    <row r="751" spans="1:14" x14ac:dyDescent="0.35">
      <c r="A751" t="s">
        <v>109</v>
      </c>
      <c r="B751" s="9">
        <v>43.154780000000002</v>
      </c>
      <c r="C751" s="9">
        <v>-77.615560000000002</v>
      </c>
      <c r="D751" t="s">
        <v>2851</v>
      </c>
      <c r="E751" t="s">
        <v>966</v>
      </c>
      <c r="F751" t="s">
        <v>1773</v>
      </c>
      <c r="G751" t="s">
        <v>3078</v>
      </c>
      <c r="H751" t="str">
        <f t="shared" si="29"/>
        <v>USALocation</v>
      </c>
      <c r="I751" t="s">
        <v>455</v>
      </c>
      <c r="J751" t="str">
        <f t="shared" si="30"/>
        <v>NewYorkLocation</v>
      </c>
      <c r="K751">
        <v>43.116999999999997</v>
      </c>
      <c r="L751">
        <v>-77.677000000000007</v>
      </c>
      <c r="M751" s="3">
        <v>6519</v>
      </c>
      <c r="N751" t="s">
        <v>13</v>
      </c>
    </row>
    <row r="752" spans="1:14" x14ac:dyDescent="0.35">
      <c r="A752" t="s">
        <v>109</v>
      </c>
      <c r="B752" s="9">
        <v>44.021630000000002</v>
      </c>
      <c r="C752" s="9">
        <v>-92.469899999999996</v>
      </c>
      <c r="D752" t="s">
        <v>2810</v>
      </c>
      <c r="E752" t="s">
        <v>916</v>
      </c>
      <c r="F752" t="s">
        <v>1732</v>
      </c>
      <c r="G752" t="s">
        <v>3078</v>
      </c>
      <c r="H752" t="str">
        <f t="shared" si="29"/>
        <v>USALocation</v>
      </c>
      <c r="I752" t="s">
        <v>436</v>
      </c>
      <c r="J752" t="str">
        <f t="shared" si="30"/>
        <v>MinnesotaLocation</v>
      </c>
      <c r="K752">
        <v>43.904000000000003</v>
      </c>
      <c r="L752">
        <v>-92.492000000000004</v>
      </c>
      <c r="M752" s="3">
        <v>13198</v>
      </c>
      <c r="N752" t="s">
        <v>12</v>
      </c>
    </row>
    <row r="753" spans="1:14" x14ac:dyDescent="0.35">
      <c r="A753" t="s">
        <v>529</v>
      </c>
      <c r="B753" t="s">
        <v>3032</v>
      </c>
      <c r="C753" t="s">
        <v>3032</v>
      </c>
      <c r="D753" s="4" t="s">
        <v>530</v>
      </c>
      <c r="E753" t="s">
        <v>530</v>
      </c>
      <c r="F753" s="5" t="s">
        <v>531</v>
      </c>
      <c r="G753" t="s">
        <v>3078</v>
      </c>
      <c r="H753" t="str">
        <f t="shared" si="29"/>
        <v>USALocation</v>
      </c>
      <c r="I753" s="6" t="s">
        <v>498</v>
      </c>
      <c r="J753" t="str">
        <f t="shared" si="30"/>
        <v>NERCLocation</v>
      </c>
      <c r="M753" s="3"/>
      <c r="N753" t="s">
        <v>21</v>
      </c>
    </row>
    <row r="754" spans="1:14" x14ac:dyDescent="0.35">
      <c r="A754" t="s">
        <v>148</v>
      </c>
      <c r="B754" s="9">
        <v>42.271129999999999</v>
      </c>
      <c r="C754" s="9">
        <v>-89.093999999999994</v>
      </c>
      <c r="D754" t="s">
        <v>2731</v>
      </c>
      <c r="E754" t="s">
        <v>828</v>
      </c>
      <c r="F754" t="s">
        <v>1653</v>
      </c>
      <c r="G754" t="s">
        <v>3078</v>
      </c>
      <c r="H754" t="str">
        <f t="shared" si="29"/>
        <v>USALocation</v>
      </c>
      <c r="I754" t="s">
        <v>415</v>
      </c>
      <c r="J754" t="str">
        <f t="shared" si="30"/>
        <v>IllinoisLocation</v>
      </c>
      <c r="K754">
        <v>42.192999999999998</v>
      </c>
      <c r="L754">
        <v>-89.093000000000004</v>
      </c>
      <c r="M754" s="3">
        <v>8688</v>
      </c>
      <c r="N754" t="s">
        <v>12</v>
      </c>
    </row>
    <row r="755" spans="1:14" x14ac:dyDescent="0.35">
      <c r="A755" t="s">
        <v>167</v>
      </c>
      <c r="B755" s="9">
        <v>38.752119999999998</v>
      </c>
      <c r="C755" s="9">
        <v>-121.28801</v>
      </c>
      <c r="D755" t="s">
        <v>2613</v>
      </c>
      <c r="E755" t="s">
        <v>702</v>
      </c>
      <c r="F755" t="s">
        <v>1534</v>
      </c>
      <c r="G755" t="s">
        <v>3078</v>
      </c>
      <c r="H755" t="str">
        <f t="shared" si="29"/>
        <v>USALocation</v>
      </c>
      <c r="I755" t="s">
        <v>399</v>
      </c>
      <c r="J755" t="str">
        <f t="shared" si="30"/>
        <v>CaliforniaLocation</v>
      </c>
      <c r="K755">
        <v>38.954999999999998</v>
      </c>
      <c r="L755">
        <v>-121.08199999999999</v>
      </c>
      <c r="M755" s="3">
        <v>28760</v>
      </c>
      <c r="N755" t="s">
        <v>12</v>
      </c>
    </row>
    <row r="756" spans="1:14" x14ac:dyDescent="0.35">
      <c r="A756" t="s">
        <v>167</v>
      </c>
      <c r="B756" s="9">
        <v>38.752119999999998</v>
      </c>
      <c r="C756" s="9">
        <v>-121.28801</v>
      </c>
      <c r="D756" t="s">
        <v>2612</v>
      </c>
      <c r="E756" t="s">
        <v>701</v>
      </c>
      <c r="F756" t="s">
        <v>1533</v>
      </c>
      <c r="G756" t="s">
        <v>3078</v>
      </c>
      <c r="H756" t="str">
        <f t="shared" si="29"/>
        <v>USALocation</v>
      </c>
      <c r="I756" t="s">
        <v>399</v>
      </c>
      <c r="J756" t="str">
        <f t="shared" si="30"/>
        <v>CaliforniaLocation</v>
      </c>
      <c r="K756">
        <v>38.908999999999999</v>
      </c>
      <c r="L756">
        <v>-121.351</v>
      </c>
      <c r="M756" s="3">
        <v>18277</v>
      </c>
      <c r="N756" t="s">
        <v>12</v>
      </c>
    </row>
    <row r="757" spans="1:14" x14ac:dyDescent="0.35">
      <c r="A757" t="s">
        <v>185</v>
      </c>
      <c r="B757" s="9">
        <v>30.50826</v>
      </c>
      <c r="C757" s="9">
        <v>-97.678899999999999</v>
      </c>
      <c r="D757" t="s">
        <v>2980</v>
      </c>
      <c r="E757" t="s">
        <v>1104</v>
      </c>
      <c r="F757" t="s">
        <v>1903</v>
      </c>
      <c r="G757" t="s">
        <v>3078</v>
      </c>
      <c r="H757" t="str">
        <f t="shared" si="29"/>
        <v>USALocation</v>
      </c>
      <c r="I757" t="s">
        <v>478</v>
      </c>
      <c r="J757" t="str">
        <f t="shared" si="30"/>
        <v>TexasLocation</v>
      </c>
      <c r="K757">
        <v>30.678999999999998</v>
      </c>
      <c r="L757">
        <v>-97.679000000000002</v>
      </c>
      <c r="M757" s="3">
        <v>18985</v>
      </c>
      <c r="N757" t="s">
        <v>12</v>
      </c>
    </row>
    <row r="758" spans="1:14" x14ac:dyDescent="0.35">
      <c r="A758" t="s">
        <v>185</v>
      </c>
      <c r="B758" s="9">
        <v>30.50826</v>
      </c>
      <c r="C758" s="9">
        <v>-97.678899999999999</v>
      </c>
      <c r="D758" t="s">
        <v>2981</v>
      </c>
      <c r="E758" t="s">
        <v>1105</v>
      </c>
      <c r="F758" t="s">
        <v>1904</v>
      </c>
      <c r="G758" t="s">
        <v>3078</v>
      </c>
      <c r="H758" t="str">
        <f t="shared" si="29"/>
        <v>USALocation</v>
      </c>
      <c r="I758" t="s">
        <v>478</v>
      </c>
      <c r="J758" t="str">
        <f t="shared" si="30"/>
        <v>TexasLocation</v>
      </c>
      <c r="K758">
        <v>30.5</v>
      </c>
      <c r="L758">
        <v>-97.966999999999999</v>
      </c>
      <c r="M758" s="3">
        <v>27616</v>
      </c>
      <c r="N758" t="s">
        <v>12</v>
      </c>
    </row>
    <row r="759" spans="1:14" x14ac:dyDescent="0.35">
      <c r="A759" t="s">
        <v>549</v>
      </c>
      <c r="B759" t="s">
        <v>3032</v>
      </c>
      <c r="C759" t="s">
        <v>3032</v>
      </c>
      <c r="D759" s="4" t="s">
        <v>550</v>
      </c>
      <c r="E759" t="s">
        <v>550</v>
      </c>
      <c r="F759" s="5" t="s">
        <v>551</v>
      </c>
      <c r="G759" t="s">
        <v>3078</v>
      </c>
      <c r="H759" t="str">
        <f t="shared" si="29"/>
        <v>USALocation</v>
      </c>
      <c r="I759" s="6" t="s">
        <v>540</v>
      </c>
      <c r="J759" t="str">
        <f t="shared" si="30"/>
        <v>CENSUSLocation</v>
      </c>
      <c r="M759" s="3"/>
      <c r="N759" t="s">
        <v>17</v>
      </c>
    </row>
    <row r="760" spans="1:14" x14ac:dyDescent="0.35">
      <c r="A760" t="s">
        <v>51</v>
      </c>
      <c r="B760" s="9">
        <v>38.581569999999999</v>
      </c>
      <c r="C760" s="9">
        <v>-121.4944</v>
      </c>
      <c r="D760" t="s">
        <v>2618</v>
      </c>
      <c r="E760" t="s">
        <v>707</v>
      </c>
      <c r="F760" t="s">
        <v>1539</v>
      </c>
      <c r="G760" t="s">
        <v>3078</v>
      </c>
      <c r="H760" t="str">
        <f t="shared" si="29"/>
        <v>USALocation</v>
      </c>
      <c r="I760" t="s">
        <v>399</v>
      </c>
      <c r="J760" t="str">
        <f t="shared" si="30"/>
        <v>CaliforniaLocation</v>
      </c>
      <c r="K760">
        <v>38.533000000000001</v>
      </c>
      <c r="L760">
        <v>-121.783</v>
      </c>
      <c r="M760" s="3">
        <v>25669</v>
      </c>
      <c r="N760" t="s">
        <v>12</v>
      </c>
    </row>
    <row r="761" spans="1:14" x14ac:dyDescent="0.35">
      <c r="A761" t="s">
        <v>51</v>
      </c>
      <c r="B761" s="9">
        <v>38.581569999999999</v>
      </c>
      <c r="C761" s="9">
        <v>-121.4944</v>
      </c>
      <c r="D761" t="s">
        <v>2614</v>
      </c>
      <c r="E761" t="s">
        <v>703</v>
      </c>
      <c r="F761" t="s">
        <v>1535</v>
      </c>
      <c r="G761" t="s">
        <v>3078</v>
      </c>
      <c r="H761" t="str">
        <f t="shared" si="29"/>
        <v>USALocation</v>
      </c>
      <c r="I761" t="s">
        <v>399</v>
      </c>
      <c r="J761" t="str">
        <f t="shared" si="30"/>
        <v>CaliforniaLocation</v>
      </c>
      <c r="K761">
        <v>38.506999999999998</v>
      </c>
      <c r="L761">
        <v>-121.495</v>
      </c>
      <c r="M761" s="3">
        <v>8291</v>
      </c>
      <c r="N761" t="s">
        <v>15</v>
      </c>
    </row>
    <row r="762" spans="1:14" x14ac:dyDescent="0.35">
      <c r="A762" t="s">
        <v>51</v>
      </c>
      <c r="B762" s="9">
        <v>38.581569999999999</v>
      </c>
      <c r="C762" s="9">
        <v>-121.4944</v>
      </c>
      <c r="D762" t="s">
        <v>2616</v>
      </c>
      <c r="E762" t="s">
        <v>705</v>
      </c>
      <c r="F762" t="s">
        <v>1537</v>
      </c>
      <c r="G762" t="s">
        <v>3078</v>
      </c>
      <c r="H762" t="str">
        <f t="shared" si="29"/>
        <v>USALocation</v>
      </c>
      <c r="I762" t="s">
        <v>399</v>
      </c>
      <c r="J762" t="str">
        <f t="shared" si="30"/>
        <v>CaliforniaLocation</v>
      </c>
      <c r="K762">
        <v>38.695999999999998</v>
      </c>
      <c r="L762">
        <v>-121.59</v>
      </c>
      <c r="M762" s="3">
        <v>15193</v>
      </c>
      <c r="N762" t="s">
        <v>12</v>
      </c>
    </row>
    <row r="763" spans="1:14" x14ac:dyDescent="0.35">
      <c r="A763" t="s">
        <v>51</v>
      </c>
      <c r="B763" s="9">
        <v>38.581569999999999</v>
      </c>
      <c r="C763" s="9">
        <v>-121.4944</v>
      </c>
      <c r="D763" t="s">
        <v>2617</v>
      </c>
      <c r="E763" t="s">
        <v>706</v>
      </c>
      <c r="F763" t="s">
        <v>1538</v>
      </c>
      <c r="G763" t="s">
        <v>3078</v>
      </c>
      <c r="H763" t="str">
        <f t="shared" si="29"/>
        <v>USALocation</v>
      </c>
      <c r="I763" t="s">
        <v>399</v>
      </c>
      <c r="J763" t="str">
        <f t="shared" si="30"/>
        <v>CaliforniaLocation</v>
      </c>
      <c r="K763">
        <v>38.567</v>
      </c>
      <c r="L763">
        <v>-121.3</v>
      </c>
      <c r="M763" s="3">
        <v>16977</v>
      </c>
      <c r="N763" t="s">
        <v>12</v>
      </c>
    </row>
    <row r="764" spans="1:14" x14ac:dyDescent="0.35">
      <c r="A764" t="s">
        <v>51</v>
      </c>
      <c r="B764" s="9">
        <v>38.581569999999999</v>
      </c>
      <c r="C764" s="9">
        <v>-121.4944</v>
      </c>
      <c r="D764" t="s">
        <v>2615</v>
      </c>
      <c r="E764" t="s">
        <v>704</v>
      </c>
      <c r="F764" t="s">
        <v>1536</v>
      </c>
      <c r="G764" t="s">
        <v>3078</v>
      </c>
      <c r="H764" t="str">
        <f t="shared" si="29"/>
        <v>USALocation</v>
      </c>
      <c r="I764" t="s">
        <v>399</v>
      </c>
      <c r="J764" t="str">
        <f t="shared" si="30"/>
        <v>CaliforniaLocation</v>
      </c>
      <c r="K764">
        <v>38.667000000000002</v>
      </c>
      <c r="L764">
        <v>-121.4</v>
      </c>
      <c r="M764" s="3">
        <v>12549</v>
      </c>
      <c r="N764" t="s">
        <v>12</v>
      </c>
    </row>
    <row r="765" spans="1:14" x14ac:dyDescent="0.35">
      <c r="A765" t="s">
        <v>141</v>
      </c>
      <c r="B765" s="9">
        <v>44.942900000000002</v>
      </c>
      <c r="C765" s="9">
        <v>-123.0351</v>
      </c>
      <c r="D765" t="s">
        <v>2898</v>
      </c>
      <c r="E765" t="s">
        <v>1018</v>
      </c>
      <c r="F765" t="s">
        <v>1820</v>
      </c>
      <c r="G765" t="s">
        <v>3078</v>
      </c>
      <c r="H765" t="str">
        <f t="shared" si="29"/>
        <v>USALocation</v>
      </c>
      <c r="I765" t="s">
        <v>465</v>
      </c>
      <c r="J765" t="str">
        <f t="shared" si="30"/>
        <v>OregonLocation</v>
      </c>
      <c r="K765">
        <v>45.195</v>
      </c>
      <c r="L765">
        <v>-123.134</v>
      </c>
      <c r="M765" s="3">
        <v>29088</v>
      </c>
      <c r="N765" t="s">
        <v>12</v>
      </c>
    </row>
    <row r="766" spans="1:14" x14ac:dyDescent="0.35">
      <c r="A766" t="s">
        <v>141</v>
      </c>
      <c r="B766" s="9">
        <v>44.942900000000002</v>
      </c>
      <c r="C766" s="9">
        <v>-123.0351</v>
      </c>
      <c r="D766" t="s">
        <v>2897</v>
      </c>
      <c r="E766" t="s">
        <v>1017</v>
      </c>
      <c r="F766" t="s">
        <v>1819</v>
      </c>
      <c r="G766" t="s">
        <v>3078</v>
      </c>
      <c r="H766" t="str">
        <f t="shared" si="29"/>
        <v>USALocation</v>
      </c>
      <c r="I766" t="s">
        <v>465</v>
      </c>
      <c r="J766" t="str">
        <f t="shared" si="30"/>
        <v>OregonLocation</v>
      </c>
      <c r="K766">
        <v>44.905000000000001</v>
      </c>
      <c r="L766">
        <v>-123.001</v>
      </c>
      <c r="M766" s="3">
        <v>4996</v>
      </c>
      <c r="N766" t="s">
        <v>15</v>
      </c>
    </row>
    <row r="767" spans="1:14" x14ac:dyDescent="0.35">
      <c r="A767" t="s">
        <v>145</v>
      </c>
      <c r="B767" s="9">
        <v>36.67774</v>
      </c>
      <c r="C767" s="9">
        <v>-121.6555</v>
      </c>
      <c r="D767" t="s">
        <v>2620</v>
      </c>
      <c r="E767" t="s">
        <v>709</v>
      </c>
      <c r="F767" t="s">
        <v>1541</v>
      </c>
      <c r="G767" t="s">
        <v>3078</v>
      </c>
      <c r="H767" t="str">
        <f t="shared" si="29"/>
        <v>USALocation</v>
      </c>
      <c r="I767" t="s">
        <v>399</v>
      </c>
      <c r="J767" t="str">
        <f t="shared" si="30"/>
        <v>CaliforniaLocation</v>
      </c>
      <c r="K767">
        <v>36.588000000000001</v>
      </c>
      <c r="L767">
        <v>-121.845</v>
      </c>
      <c r="M767" s="3">
        <v>19634</v>
      </c>
      <c r="N767" t="s">
        <v>12</v>
      </c>
    </row>
    <row r="768" spans="1:14" x14ac:dyDescent="0.35">
      <c r="A768" t="s">
        <v>145</v>
      </c>
      <c r="B768" s="9">
        <v>36.67774</v>
      </c>
      <c r="C768" s="9">
        <v>-121.6555</v>
      </c>
      <c r="D768" t="s">
        <v>2619</v>
      </c>
      <c r="E768" t="s">
        <v>708</v>
      </c>
      <c r="F768" t="s">
        <v>1540</v>
      </c>
      <c r="G768" t="s">
        <v>3078</v>
      </c>
      <c r="H768" t="str">
        <f t="shared" si="29"/>
        <v>USALocation</v>
      </c>
      <c r="I768" t="s">
        <v>399</v>
      </c>
      <c r="J768" t="str">
        <f t="shared" si="30"/>
        <v>CaliforniaLocation</v>
      </c>
      <c r="K768">
        <v>36.664000000000001</v>
      </c>
      <c r="L768">
        <v>-121.608</v>
      </c>
      <c r="M768" s="3">
        <v>4503</v>
      </c>
      <c r="N768" t="s">
        <v>12</v>
      </c>
    </row>
    <row r="769" spans="1:14" x14ac:dyDescent="0.35">
      <c r="A769" t="s">
        <v>121</v>
      </c>
      <c r="B769" s="9">
        <v>40.760779999999997</v>
      </c>
      <c r="C769" s="9">
        <v>-111.89105000000001</v>
      </c>
      <c r="D769" t="s">
        <v>2993</v>
      </c>
      <c r="E769" t="s">
        <v>1118</v>
      </c>
      <c r="F769" t="s">
        <v>1916</v>
      </c>
      <c r="G769" t="s">
        <v>3078</v>
      </c>
      <c r="H769" t="str">
        <f t="shared" si="29"/>
        <v>USALocation</v>
      </c>
      <c r="I769" t="s">
        <v>481</v>
      </c>
      <c r="J769" t="str">
        <f t="shared" si="30"/>
        <v>UtahLocation</v>
      </c>
      <c r="K769">
        <v>40.777999999999999</v>
      </c>
      <c r="L769">
        <v>-111.96899999999999</v>
      </c>
      <c r="M769" s="3">
        <v>6837</v>
      </c>
      <c r="N769" t="s">
        <v>21</v>
      </c>
    </row>
    <row r="770" spans="1:14" x14ac:dyDescent="0.35">
      <c r="A770" t="s">
        <v>212</v>
      </c>
      <c r="B770" s="9">
        <v>31.46377</v>
      </c>
      <c r="C770" s="9">
        <v>-100.43704</v>
      </c>
      <c r="D770" t="s">
        <v>2621</v>
      </c>
      <c r="E770" t="s">
        <v>710</v>
      </c>
      <c r="F770" t="s">
        <v>1542</v>
      </c>
      <c r="G770" t="s">
        <v>3078</v>
      </c>
      <c r="H770" t="str">
        <f t="shared" ref="H770:H833" si="31">G770&amp;"Location"</f>
        <v>USALocation</v>
      </c>
      <c r="I770" t="s">
        <v>399</v>
      </c>
      <c r="J770" t="str">
        <f t="shared" ref="J770:J833" si="32">VLOOKUP(I770,V:W,2,FALSE)</f>
        <v>CaliforniaLocation</v>
      </c>
      <c r="K770">
        <v>31.352</v>
      </c>
      <c r="L770">
        <v>-100.495</v>
      </c>
      <c r="M770" s="3">
        <v>13591</v>
      </c>
      <c r="N770" t="s">
        <v>12</v>
      </c>
    </row>
    <row r="771" spans="1:14" x14ac:dyDescent="0.35">
      <c r="A771" t="s">
        <v>22</v>
      </c>
      <c r="B771" s="9">
        <v>29.424119999999998</v>
      </c>
      <c r="C771" s="9">
        <v>-98.493629999999996</v>
      </c>
      <c r="D771" t="s">
        <v>2983</v>
      </c>
      <c r="E771" t="s">
        <v>1107</v>
      </c>
      <c r="F771" t="s">
        <v>1906</v>
      </c>
      <c r="G771" t="s">
        <v>3078</v>
      </c>
      <c r="H771" t="str">
        <f t="shared" si="31"/>
        <v>USALocation</v>
      </c>
      <c r="I771" t="s">
        <v>478</v>
      </c>
      <c r="J771" t="str">
        <f t="shared" si="32"/>
        <v>TexasLocation</v>
      </c>
      <c r="K771">
        <v>29.382999999999999</v>
      </c>
      <c r="L771">
        <v>-98.582999999999998</v>
      </c>
      <c r="M771" s="3">
        <v>9790</v>
      </c>
      <c r="N771" t="s">
        <v>12</v>
      </c>
    </row>
    <row r="772" spans="1:14" x14ac:dyDescent="0.35">
      <c r="A772" t="s">
        <v>22</v>
      </c>
      <c r="B772" s="9">
        <v>29.424119999999998</v>
      </c>
      <c r="C772" s="9">
        <v>-98.493629999999996</v>
      </c>
      <c r="D772" t="s">
        <v>2985</v>
      </c>
      <c r="E772" t="s">
        <v>1109</v>
      </c>
      <c r="F772" t="s">
        <v>1908</v>
      </c>
      <c r="G772" t="s">
        <v>3078</v>
      </c>
      <c r="H772" t="str">
        <f t="shared" si="31"/>
        <v>USALocation</v>
      </c>
      <c r="I772" t="s">
        <v>478</v>
      </c>
      <c r="J772" t="str">
        <f t="shared" si="32"/>
        <v>TexasLocation</v>
      </c>
      <c r="K772">
        <v>29.533000000000001</v>
      </c>
      <c r="L772">
        <v>-98.262</v>
      </c>
      <c r="M772" s="3">
        <v>25481</v>
      </c>
      <c r="N772" t="s">
        <v>12</v>
      </c>
    </row>
    <row r="773" spans="1:14" x14ac:dyDescent="0.35">
      <c r="A773" t="s">
        <v>22</v>
      </c>
      <c r="B773" s="9">
        <v>29.424119999999998</v>
      </c>
      <c r="C773" s="9">
        <v>-98.493629999999996</v>
      </c>
      <c r="D773" t="s">
        <v>2984</v>
      </c>
      <c r="E773" t="s">
        <v>1108</v>
      </c>
      <c r="F773" t="s">
        <v>1907</v>
      </c>
      <c r="G773" t="s">
        <v>3078</v>
      </c>
      <c r="H773" t="str">
        <f t="shared" si="31"/>
        <v>USALocation</v>
      </c>
      <c r="I773" t="s">
        <v>478</v>
      </c>
      <c r="J773" t="str">
        <f t="shared" si="32"/>
        <v>TexasLocation</v>
      </c>
      <c r="K773">
        <v>29.544</v>
      </c>
      <c r="L773">
        <v>-98.483999999999995</v>
      </c>
      <c r="M773" s="3">
        <v>13362</v>
      </c>
      <c r="N773" t="s">
        <v>17</v>
      </c>
    </row>
    <row r="774" spans="1:14" x14ac:dyDescent="0.35">
      <c r="A774" t="s">
        <v>22</v>
      </c>
      <c r="B774" s="9">
        <v>29.424119999999998</v>
      </c>
      <c r="C774" s="9">
        <v>-98.493629999999996</v>
      </c>
      <c r="D774" t="s">
        <v>2982</v>
      </c>
      <c r="E774" t="s">
        <v>1106</v>
      </c>
      <c r="F774" t="s">
        <v>1905</v>
      </c>
      <c r="G774" t="s">
        <v>3078</v>
      </c>
      <c r="H774" t="str">
        <f t="shared" si="31"/>
        <v>USALocation</v>
      </c>
      <c r="I774" t="s">
        <v>478</v>
      </c>
      <c r="J774" t="str">
        <f t="shared" si="32"/>
        <v>TexasLocation</v>
      </c>
      <c r="K774">
        <v>29.338999999999999</v>
      </c>
      <c r="L774">
        <v>-98.471999999999994</v>
      </c>
      <c r="M774" s="3">
        <v>9694</v>
      </c>
      <c r="N774" t="s">
        <v>12</v>
      </c>
    </row>
    <row r="775" spans="1:14" x14ac:dyDescent="0.35">
      <c r="A775" t="s">
        <v>23</v>
      </c>
      <c r="B775" s="9">
        <v>32.715710000000001</v>
      </c>
      <c r="C775" s="9">
        <v>-117.16472</v>
      </c>
      <c r="D775" t="s">
        <v>2626</v>
      </c>
      <c r="E775" t="s">
        <v>716</v>
      </c>
      <c r="F775" t="s">
        <v>1548</v>
      </c>
      <c r="G775" t="s">
        <v>3078</v>
      </c>
      <c r="H775" t="str">
        <f t="shared" si="31"/>
        <v>USALocation</v>
      </c>
      <c r="I775" t="s">
        <v>399</v>
      </c>
      <c r="J775" t="str">
        <f t="shared" si="32"/>
        <v>CaliforniaLocation</v>
      </c>
      <c r="K775">
        <v>32.826000000000001</v>
      </c>
      <c r="L775">
        <v>-116.973</v>
      </c>
      <c r="M775" s="3">
        <v>21718</v>
      </c>
      <c r="N775" t="s">
        <v>12</v>
      </c>
    </row>
    <row r="776" spans="1:14" x14ac:dyDescent="0.35">
      <c r="A776" t="s">
        <v>23</v>
      </c>
      <c r="B776" s="9">
        <v>32.715710000000001</v>
      </c>
      <c r="C776" s="9">
        <v>-117.16472</v>
      </c>
      <c r="D776" t="s">
        <v>2600</v>
      </c>
      <c r="E776" t="s">
        <v>714</v>
      </c>
      <c r="F776" t="s">
        <v>1546</v>
      </c>
      <c r="G776" t="s">
        <v>3078</v>
      </c>
      <c r="H776" t="str">
        <f t="shared" si="31"/>
        <v>USALocation</v>
      </c>
      <c r="I776" t="s">
        <v>399</v>
      </c>
      <c r="J776" t="str">
        <f t="shared" si="32"/>
        <v>CaliforniaLocation</v>
      </c>
      <c r="K776">
        <v>32.866999999999997</v>
      </c>
      <c r="L776">
        <v>-117.133</v>
      </c>
      <c r="M776" s="3">
        <v>17081</v>
      </c>
      <c r="N776" t="s">
        <v>12</v>
      </c>
    </row>
    <row r="777" spans="1:14" x14ac:dyDescent="0.35">
      <c r="A777" t="s">
        <v>23</v>
      </c>
      <c r="B777" s="9">
        <v>32.715710000000001</v>
      </c>
      <c r="C777" s="9">
        <v>-117.16472</v>
      </c>
      <c r="D777" t="s">
        <v>2624</v>
      </c>
      <c r="E777" t="s">
        <v>713</v>
      </c>
      <c r="F777" t="s">
        <v>1545</v>
      </c>
      <c r="G777" t="s">
        <v>3078</v>
      </c>
      <c r="H777" t="str">
        <f t="shared" si="31"/>
        <v>USALocation</v>
      </c>
      <c r="I777" t="s">
        <v>399</v>
      </c>
      <c r="J777" t="str">
        <f t="shared" si="32"/>
        <v>CaliforniaLocation</v>
      </c>
      <c r="K777">
        <v>32.816000000000003</v>
      </c>
      <c r="L777">
        <v>-117.139</v>
      </c>
      <c r="M777" s="3">
        <v>11408</v>
      </c>
      <c r="N777" t="s">
        <v>12</v>
      </c>
    </row>
    <row r="778" spans="1:14" x14ac:dyDescent="0.35">
      <c r="A778" t="s">
        <v>23</v>
      </c>
      <c r="B778" s="9">
        <v>32.715710000000001</v>
      </c>
      <c r="C778" s="9">
        <v>-117.16472</v>
      </c>
      <c r="D778" t="s">
        <v>2625</v>
      </c>
      <c r="E778" t="s">
        <v>715</v>
      </c>
      <c r="F778" t="s">
        <v>1547</v>
      </c>
      <c r="G778" t="s">
        <v>3078</v>
      </c>
      <c r="H778" t="str">
        <f t="shared" si="31"/>
        <v>USALocation</v>
      </c>
      <c r="I778" t="s">
        <v>399</v>
      </c>
      <c r="J778" t="str">
        <f t="shared" si="32"/>
        <v>CaliforniaLocation</v>
      </c>
      <c r="K778">
        <v>32.567</v>
      </c>
      <c r="L778">
        <v>-117.117</v>
      </c>
      <c r="M778" s="3">
        <v>17128</v>
      </c>
      <c r="N778" t="s">
        <v>12</v>
      </c>
    </row>
    <row r="779" spans="1:14" x14ac:dyDescent="0.35">
      <c r="A779" t="s">
        <v>23</v>
      </c>
      <c r="B779" s="9">
        <v>32.715710000000001</v>
      </c>
      <c r="C779" s="9">
        <v>-117.16472</v>
      </c>
      <c r="D779" t="s">
        <v>2623</v>
      </c>
      <c r="E779" t="s">
        <v>712</v>
      </c>
      <c r="F779" t="s">
        <v>1544</v>
      </c>
      <c r="G779" t="s">
        <v>3078</v>
      </c>
      <c r="H779" t="str">
        <f t="shared" si="31"/>
        <v>USALocation</v>
      </c>
      <c r="I779" t="s">
        <v>399</v>
      </c>
      <c r="J779" t="str">
        <f t="shared" si="32"/>
        <v>CaliforniaLocation</v>
      </c>
      <c r="K779">
        <v>32.700000000000003</v>
      </c>
      <c r="L779">
        <v>-117.2</v>
      </c>
      <c r="M779" s="3">
        <v>3734</v>
      </c>
      <c r="N779" t="s">
        <v>12</v>
      </c>
    </row>
    <row r="780" spans="1:14" x14ac:dyDescent="0.35">
      <c r="A780" t="s">
        <v>23</v>
      </c>
      <c r="B780" s="9">
        <v>32.715710000000001</v>
      </c>
      <c r="C780" s="9">
        <v>-117.16472</v>
      </c>
      <c r="D780" t="s">
        <v>2622</v>
      </c>
      <c r="E780" t="s">
        <v>711</v>
      </c>
      <c r="F780" t="s">
        <v>1543</v>
      </c>
      <c r="G780" t="s">
        <v>3078</v>
      </c>
      <c r="H780" t="str">
        <f t="shared" si="31"/>
        <v>USALocation</v>
      </c>
      <c r="I780" t="s">
        <v>399</v>
      </c>
      <c r="J780" t="str">
        <f t="shared" si="32"/>
        <v>CaliforniaLocation</v>
      </c>
      <c r="K780">
        <v>32.734000000000002</v>
      </c>
      <c r="L780">
        <v>-117.18300000000001</v>
      </c>
      <c r="M780" s="3">
        <v>2657</v>
      </c>
      <c r="N780" t="s">
        <v>15</v>
      </c>
    </row>
    <row r="781" spans="1:14" x14ac:dyDescent="0.35">
      <c r="A781" t="s">
        <v>29</v>
      </c>
      <c r="B781" s="9">
        <v>37.774929999999998</v>
      </c>
      <c r="C781" s="9">
        <v>-122.41942</v>
      </c>
      <c r="D781" t="s">
        <v>2630</v>
      </c>
      <c r="E781" t="s">
        <v>720</v>
      </c>
      <c r="F781" t="s">
        <v>1552</v>
      </c>
      <c r="G781" t="s">
        <v>3078</v>
      </c>
      <c r="H781" t="str">
        <f t="shared" si="31"/>
        <v>USALocation</v>
      </c>
      <c r="I781" t="s">
        <v>399</v>
      </c>
      <c r="J781" t="str">
        <f t="shared" si="32"/>
        <v>CaliforniaLocation</v>
      </c>
      <c r="K781">
        <v>37.512999999999998</v>
      </c>
      <c r="L781">
        <v>-122.501</v>
      </c>
      <c r="M781" s="3">
        <v>29997</v>
      </c>
      <c r="N781" t="s">
        <v>12</v>
      </c>
    </row>
    <row r="782" spans="1:14" x14ac:dyDescent="0.35">
      <c r="A782" t="s">
        <v>29</v>
      </c>
      <c r="B782" s="9">
        <v>37.774929999999998</v>
      </c>
      <c r="C782" s="9">
        <v>-122.41942</v>
      </c>
      <c r="D782" t="s">
        <v>2629</v>
      </c>
      <c r="E782" t="s">
        <v>719</v>
      </c>
      <c r="F782" t="s">
        <v>1551</v>
      </c>
      <c r="G782" t="s">
        <v>3078</v>
      </c>
      <c r="H782" t="str">
        <f t="shared" si="31"/>
        <v>USALocation</v>
      </c>
      <c r="I782" t="s">
        <v>399</v>
      </c>
      <c r="J782" t="str">
        <f t="shared" si="32"/>
        <v>CaliforniaLocation</v>
      </c>
      <c r="K782">
        <v>37.654000000000003</v>
      </c>
      <c r="L782">
        <v>-122.11499999999999</v>
      </c>
      <c r="M782" s="3">
        <v>29964</v>
      </c>
      <c r="N782" t="s">
        <v>12</v>
      </c>
    </row>
    <row r="783" spans="1:14" x14ac:dyDescent="0.35">
      <c r="A783" t="s">
        <v>29</v>
      </c>
      <c r="B783" s="9">
        <v>37.774929999999998</v>
      </c>
      <c r="C783" s="9">
        <v>-122.41942</v>
      </c>
      <c r="D783" t="s">
        <v>2628</v>
      </c>
      <c r="E783" t="s">
        <v>718</v>
      </c>
      <c r="F783" t="s">
        <v>1550</v>
      </c>
      <c r="G783" t="s">
        <v>3078</v>
      </c>
      <c r="H783" t="str">
        <f t="shared" si="31"/>
        <v>USALocation</v>
      </c>
      <c r="I783" t="s">
        <v>399</v>
      </c>
      <c r="J783" t="str">
        <f t="shared" si="32"/>
        <v>CaliforniaLocation</v>
      </c>
      <c r="K783">
        <v>37.720999999999997</v>
      </c>
      <c r="L783">
        <v>-122.221</v>
      </c>
      <c r="M783" s="3">
        <v>18447</v>
      </c>
      <c r="N783" t="s">
        <v>12</v>
      </c>
    </row>
    <row r="784" spans="1:14" x14ac:dyDescent="0.35">
      <c r="A784" t="s">
        <v>29</v>
      </c>
      <c r="B784" s="9">
        <v>37.774929999999998</v>
      </c>
      <c r="C784" s="9">
        <v>-122.41942</v>
      </c>
      <c r="D784" t="s">
        <v>2627</v>
      </c>
      <c r="E784" t="s">
        <v>717</v>
      </c>
      <c r="F784" t="s">
        <v>1549</v>
      </c>
      <c r="G784" t="s">
        <v>3078</v>
      </c>
      <c r="H784" t="str">
        <f t="shared" si="31"/>
        <v>USALocation</v>
      </c>
      <c r="I784" t="s">
        <v>399</v>
      </c>
      <c r="J784" t="str">
        <f t="shared" si="32"/>
        <v>CaliforniaLocation</v>
      </c>
      <c r="K784">
        <v>37.619999999999997</v>
      </c>
      <c r="L784">
        <v>-122.36499999999999</v>
      </c>
      <c r="M784" s="3">
        <v>17880</v>
      </c>
      <c r="N784" t="s">
        <v>15</v>
      </c>
    </row>
    <row r="785" spans="1:14" x14ac:dyDescent="0.35">
      <c r="A785" t="s">
        <v>26</v>
      </c>
      <c r="B785" s="9">
        <v>37.339390000000002</v>
      </c>
      <c r="C785" s="9">
        <v>-121.89496</v>
      </c>
      <c r="D785" t="s">
        <v>2633</v>
      </c>
      <c r="E785" t="s">
        <v>723</v>
      </c>
      <c r="F785" t="s">
        <v>1555</v>
      </c>
      <c r="G785" t="s">
        <v>3078</v>
      </c>
      <c r="H785" t="str">
        <f t="shared" si="31"/>
        <v>USALocation</v>
      </c>
      <c r="I785" t="s">
        <v>399</v>
      </c>
      <c r="J785" t="str">
        <f t="shared" si="32"/>
        <v>CaliforniaLocation</v>
      </c>
      <c r="K785">
        <v>37.405999999999999</v>
      </c>
      <c r="L785">
        <v>-122.048</v>
      </c>
      <c r="M785" s="3">
        <v>15419</v>
      </c>
      <c r="N785" t="s">
        <v>12</v>
      </c>
    </row>
    <row r="786" spans="1:14" x14ac:dyDescent="0.35">
      <c r="A786" t="s">
        <v>26</v>
      </c>
      <c r="B786" s="9">
        <v>37.339390000000002</v>
      </c>
      <c r="C786" s="9">
        <v>-121.89496</v>
      </c>
      <c r="D786" t="s">
        <v>2631</v>
      </c>
      <c r="E786" t="s">
        <v>721</v>
      </c>
      <c r="F786" t="s">
        <v>1553</v>
      </c>
      <c r="G786" t="s">
        <v>3078</v>
      </c>
      <c r="H786" t="str">
        <f t="shared" si="31"/>
        <v>USALocation</v>
      </c>
      <c r="I786" t="s">
        <v>399</v>
      </c>
      <c r="J786" t="str">
        <f t="shared" si="32"/>
        <v>CaliforniaLocation</v>
      </c>
      <c r="K786">
        <v>37.359000000000002</v>
      </c>
      <c r="L786">
        <v>-121.92400000000001</v>
      </c>
      <c r="M786" s="3">
        <v>3368</v>
      </c>
      <c r="N786" t="s">
        <v>15</v>
      </c>
    </row>
    <row r="787" spans="1:14" x14ac:dyDescent="0.35">
      <c r="A787" t="s">
        <v>26</v>
      </c>
      <c r="B787" s="9">
        <v>37.339390000000002</v>
      </c>
      <c r="C787" s="9">
        <v>-121.89496</v>
      </c>
      <c r="D787" t="s">
        <v>2634</v>
      </c>
      <c r="E787" t="s">
        <v>724</v>
      </c>
      <c r="F787" t="s">
        <v>1556</v>
      </c>
      <c r="G787" t="s">
        <v>3078</v>
      </c>
      <c r="H787" t="str">
        <f t="shared" si="31"/>
        <v>USALocation</v>
      </c>
      <c r="I787" t="s">
        <v>399</v>
      </c>
      <c r="J787" t="str">
        <f t="shared" si="32"/>
        <v>CaliforniaLocation</v>
      </c>
      <c r="K787">
        <v>37.466999999999999</v>
      </c>
      <c r="L787">
        <v>-122.117</v>
      </c>
      <c r="M787" s="3">
        <v>24207</v>
      </c>
      <c r="N787" t="s">
        <v>12</v>
      </c>
    </row>
    <row r="788" spans="1:14" x14ac:dyDescent="0.35">
      <c r="A788" t="s">
        <v>26</v>
      </c>
      <c r="B788" s="9">
        <v>37.339390000000002</v>
      </c>
      <c r="C788" s="9">
        <v>-121.89496</v>
      </c>
      <c r="D788" t="s">
        <v>2632</v>
      </c>
      <c r="E788" t="s">
        <v>722</v>
      </c>
      <c r="F788" t="s">
        <v>1554</v>
      </c>
      <c r="G788" t="s">
        <v>3078</v>
      </c>
      <c r="H788" t="str">
        <f t="shared" si="31"/>
        <v>USALocation</v>
      </c>
      <c r="I788" t="s">
        <v>399</v>
      </c>
      <c r="J788" t="str">
        <f t="shared" si="32"/>
        <v>CaliforniaLocation</v>
      </c>
      <c r="K788">
        <v>37.332999999999998</v>
      </c>
      <c r="L788">
        <v>-121.81699999999999</v>
      </c>
      <c r="M788" s="3">
        <v>6928</v>
      </c>
      <c r="N788" t="s">
        <v>12</v>
      </c>
    </row>
    <row r="789" spans="1:14" x14ac:dyDescent="0.35">
      <c r="A789" t="s">
        <v>201</v>
      </c>
      <c r="B789" s="9">
        <v>33.92427</v>
      </c>
      <c r="C789" s="9">
        <v>-84.378540000000001</v>
      </c>
      <c r="D789" t="s">
        <v>2718</v>
      </c>
      <c r="E789" t="s">
        <v>813</v>
      </c>
      <c r="F789" t="s">
        <v>1640</v>
      </c>
      <c r="G789" t="s">
        <v>3078</v>
      </c>
      <c r="H789" t="str">
        <f t="shared" si="31"/>
        <v>USALocation</v>
      </c>
      <c r="I789" t="s">
        <v>411</v>
      </c>
      <c r="J789" t="str">
        <f t="shared" si="32"/>
        <v>GeorgiaLocation</v>
      </c>
      <c r="K789">
        <v>34.012999999999998</v>
      </c>
      <c r="L789">
        <v>-84.599000000000004</v>
      </c>
      <c r="M789" s="3">
        <v>22598</v>
      </c>
      <c r="N789" t="s">
        <v>12</v>
      </c>
    </row>
    <row r="790" spans="1:14" x14ac:dyDescent="0.35">
      <c r="A790" t="s">
        <v>203</v>
      </c>
      <c r="B790" s="9">
        <v>34.953029999999998</v>
      </c>
      <c r="C790" s="9">
        <v>-120.43572</v>
      </c>
      <c r="D790" t="s">
        <v>2635</v>
      </c>
      <c r="E790" t="s">
        <v>725</v>
      </c>
      <c r="F790" t="s">
        <v>1557</v>
      </c>
      <c r="G790" t="s">
        <v>3078</v>
      </c>
      <c r="H790" t="str">
        <f t="shared" si="31"/>
        <v>USALocation</v>
      </c>
      <c r="I790" t="s">
        <v>399</v>
      </c>
      <c r="J790" t="str">
        <f t="shared" si="32"/>
        <v>CaliforniaLocation</v>
      </c>
      <c r="K790">
        <v>34.899000000000001</v>
      </c>
      <c r="L790">
        <v>-120.449</v>
      </c>
      <c r="M790" s="3">
        <v>6128</v>
      </c>
      <c r="N790" t="s">
        <v>12</v>
      </c>
    </row>
    <row r="791" spans="1:14" x14ac:dyDescent="0.35">
      <c r="A791" t="s">
        <v>203</v>
      </c>
      <c r="B791" s="9">
        <v>34.953029999999998</v>
      </c>
      <c r="C791" s="9">
        <v>-120.43572</v>
      </c>
      <c r="D791" t="s">
        <v>2636</v>
      </c>
      <c r="E791" t="s">
        <v>726</v>
      </c>
      <c r="F791" t="s">
        <v>1558</v>
      </c>
      <c r="G791" t="s">
        <v>3078</v>
      </c>
      <c r="H791" t="str">
        <f t="shared" si="31"/>
        <v>USALocation</v>
      </c>
      <c r="I791" t="s">
        <v>399</v>
      </c>
      <c r="J791" t="str">
        <f t="shared" si="32"/>
        <v>CaliforniaLocation</v>
      </c>
      <c r="K791">
        <v>34.716999999999999</v>
      </c>
      <c r="L791">
        <v>-120.56699999999999</v>
      </c>
      <c r="M791" s="3">
        <v>28850</v>
      </c>
      <c r="N791" t="s">
        <v>12</v>
      </c>
    </row>
    <row r="792" spans="1:14" x14ac:dyDescent="0.35">
      <c r="A792" t="s">
        <v>135</v>
      </c>
      <c r="B792" s="9">
        <v>38.440469999999998</v>
      </c>
      <c r="C792" s="9">
        <v>-122.71442999999999</v>
      </c>
      <c r="D792" t="s">
        <v>2637</v>
      </c>
      <c r="E792" t="s">
        <v>727</v>
      </c>
      <c r="F792" t="s">
        <v>1559</v>
      </c>
      <c r="G792" t="s">
        <v>3078</v>
      </c>
      <c r="H792" t="str">
        <f t="shared" si="31"/>
        <v>USALocation</v>
      </c>
      <c r="I792" t="s">
        <v>399</v>
      </c>
      <c r="J792" t="str">
        <f t="shared" si="32"/>
        <v>CaliforniaLocation</v>
      </c>
      <c r="K792">
        <v>38.503999999999998</v>
      </c>
      <c r="L792">
        <v>-122.81</v>
      </c>
      <c r="M792" s="3">
        <v>10914</v>
      </c>
      <c r="N792" t="s">
        <v>12</v>
      </c>
    </row>
    <row r="793" spans="1:14" x14ac:dyDescent="0.35">
      <c r="A793" t="s">
        <v>153</v>
      </c>
      <c r="B793" s="9">
        <v>32.083539999999999</v>
      </c>
      <c r="C793" s="9">
        <v>-81.099829999999997</v>
      </c>
      <c r="D793" t="s">
        <v>2719</v>
      </c>
      <c r="E793" t="s">
        <v>814</v>
      </c>
      <c r="F793" t="s">
        <v>1641</v>
      </c>
      <c r="G793" t="s">
        <v>3078</v>
      </c>
      <c r="H793" t="str">
        <f t="shared" si="31"/>
        <v>USALocation</v>
      </c>
      <c r="I793" t="s">
        <v>411</v>
      </c>
      <c r="J793" t="str">
        <f t="shared" si="32"/>
        <v>GeorgiaLocation</v>
      </c>
      <c r="K793">
        <v>32.017000000000003</v>
      </c>
      <c r="L793">
        <v>-81.132999999999996</v>
      </c>
      <c r="M793" s="3">
        <v>8032</v>
      </c>
      <c r="N793" t="s">
        <v>12</v>
      </c>
    </row>
    <row r="794" spans="1:14" x14ac:dyDescent="0.35">
      <c r="A794" t="s">
        <v>153</v>
      </c>
      <c r="B794" s="9">
        <v>32.083539999999999</v>
      </c>
      <c r="C794" s="9">
        <v>-81.099829999999997</v>
      </c>
      <c r="D794" t="s">
        <v>2720</v>
      </c>
      <c r="E794" t="s">
        <v>815</v>
      </c>
      <c r="F794" t="s">
        <v>1642</v>
      </c>
      <c r="G794" t="s">
        <v>3078</v>
      </c>
      <c r="H794" t="str">
        <f t="shared" si="31"/>
        <v>USALocation</v>
      </c>
      <c r="I794" t="s">
        <v>411</v>
      </c>
      <c r="J794" t="str">
        <f t="shared" si="32"/>
        <v>GeorgiaLocation</v>
      </c>
      <c r="K794">
        <v>32.131</v>
      </c>
      <c r="L794">
        <v>-81.201999999999998</v>
      </c>
      <c r="M794" s="3">
        <v>10975</v>
      </c>
      <c r="N794" t="s">
        <v>12</v>
      </c>
    </row>
    <row r="795" spans="1:14" x14ac:dyDescent="0.35">
      <c r="A795" t="s">
        <v>34</v>
      </c>
      <c r="B795" s="9">
        <v>47.606209999999997</v>
      </c>
      <c r="C795" s="9">
        <v>-122.33207</v>
      </c>
      <c r="D795" t="s">
        <v>3013</v>
      </c>
      <c r="E795" t="s">
        <v>1141</v>
      </c>
      <c r="F795" t="s">
        <v>1936</v>
      </c>
      <c r="G795" t="s">
        <v>3078</v>
      </c>
      <c r="H795" t="str">
        <f t="shared" si="31"/>
        <v>USALocation</v>
      </c>
      <c r="I795" t="s">
        <v>487</v>
      </c>
      <c r="J795" t="str">
        <f t="shared" si="32"/>
        <v>WashingtonLocation</v>
      </c>
      <c r="K795">
        <v>47.53</v>
      </c>
      <c r="L795">
        <v>-122.301</v>
      </c>
      <c r="M795" s="3">
        <v>8788</v>
      </c>
      <c r="N795" t="s">
        <v>12</v>
      </c>
    </row>
    <row r="796" spans="1:14" x14ac:dyDescent="0.35">
      <c r="A796" t="s">
        <v>34</v>
      </c>
      <c r="B796" s="9">
        <v>47.606209999999997</v>
      </c>
      <c r="C796" s="9">
        <v>-122.33207</v>
      </c>
      <c r="D796" t="s">
        <v>3015</v>
      </c>
      <c r="E796" t="s">
        <v>1143</v>
      </c>
      <c r="F796" t="s">
        <v>1938</v>
      </c>
      <c r="G796" t="s">
        <v>3078</v>
      </c>
      <c r="H796" t="str">
        <f t="shared" si="31"/>
        <v>USALocation</v>
      </c>
      <c r="I796" t="s">
        <v>487</v>
      </c>
      <c r="J796" t="str">
        <f t="shared" si="32"/>
        <v>WashingtonLocation</v>
      </c>
      <c r="K796">
        <v>47.493000000000002</v>
      </c>
      <c r="L796">
        <v>-122.214</v>
      </c>
      <c r="M796" s="3">
        <v>15394</v>
      </c>
      <c r="N796" t="s">
        <v>12</v>
      </c>
    </row>
    <row r="797" spans="1:14" x14ac:dyDescent="0.35">
      <c r="A797" t="s">
        <v>34</v>
      </c>
      <c r="B797" s="9">
        <v>47.606209999999997</v>
      </c>
      <c r="C797" s="9">
        <v>-122.33207</v>
      </c>
      <c r="D797" t="s">
        <v>3016</v>
      </c>
      <c r="E797" t="s">
        <v>1144</v>
      </c>
      <c r="F797" t="s">
        <v>1939</v>
      </c>
      <c r="G797" t="s">
        <v>3078</v>
      </c>
      <c r="H797" t="str">
        <f t="shared" si="31"/>
        <v>USALocation</v>
      </c>
      <c r="I797" t="s">
        <v>487</v>
      </c>
      <c r="J797" t="str">
        <f t="shared" si="32"/>
        <v>WashingtonLocation</v>
      </c>
      <c r="K797">
        <v>47.444000000000003</v>
      </c>
      <c r="L797">
        <v>-122.31399999999999</v>
      </c>
      <c r="M797" s="3">
        <v>18087</v>
      </c>
      <c r="N797" t="s">
        <v>15</v>
      </c>
    </row>
    <row r="798" spans="1:14" x14ac:dyDescent="0.35">
      <c r="A798" t="s">
        <v>34</v>
      </c>
      <c r="B798" s="9">
        <v>47.606209999999997</v>
      </c>
      <c r="C798" s="9">
        <v>-122.33207</v>
      </c>
      <c r="D798" t="s">
        <v>3014</v>
      </c>
      <c r="E798" t="s">
        <v>1142</v>
      </c>
      <c r="F798" t="s">
        <v>1937</v>
      </c>
      <c r="G798" t="s">
        <v>3078</v>
      </c>
      <c r="H798" t="str">
        <f t="shared" si="31"/>
        <v>USALocation</v>
      </c>
      <c r="I798" t="s">
        <v>487</v>
      </c>
      <c r="J798" t="str">
        <f t="shared" si="32"/>
        <v>WashingtonLocation</v>
      </c>
      <c r="K798">
        <v>47.686999999999998</v>
      </c>
      <c r="L798">
        <v>-122.255</v>
      </c>
      <c r="M798" s="3">
        <v>10678</v>
      </c>
      <c r="N798" t="s">
        <v>12</v>
      </c>
    </row>
    <row r="799" spans="1:14" x14ac:dyDescent="0.35">
      <c r="A799" t="s">
        <v>532</v>
      </c>
      <c r="B799" t="s">
        <v>3032</v>
      </c>
      <c r="C799" t="s">
        <v>3032</v>
      </c>
      <c r="D799" s="4" t="s">
        <v>533</v>
      </c>
      <c r="E799" t="s">
        <v>533</v>
      </c>
      <c r="F799" s="5" t="s">
        <v>534</v>
      </c>
      <c r="G799" t="s">
        <v>3078</v>
      </c>
      <c r="H799" t="str">
        <f t="shared" si="31"/>
        <v>USALocation</v>
      </c>
      <c r="I799" s="6" t="s">
        <v>498</v>
      </c>
      <c r="J799" t="str">
        <f t="shared" si="32"/>
        <v>NERCLocation</v>
      </c>
      <c r="M799" s="3"/>
      <c r="N799" t="s">
        <v>17</v>
      </c>
    </row>
    <row r="800" spans="1:14" x14ac:dyDescent="0.35">
      <c r="A800" t="s">
        <v>118</v>
      </c>
      <c r="B800" s="9">
        <v>32.525149999999996</v>
      </c>
      <c r="C800" s="9">
        <v>-93.75018</v>
      </c>
      <c r="D800" t="s">
        <v>2768</v>
      </c>
      <c r="E800" t="s">
        <v>869</v>
      </c>
      <c r="F800" t="s">
        <v>1690</v>
      </c>
      <c r="G800" t="s">
        <v>3078</v>
      </c>
      <c r="H800" t="str">
        <f t="shared" si="31"/>
        <v>USALocation</v>
      </c>
      <c r="I800" t="s">
        <v>425</v>
      </c>
      <c r="J800" t="str">
        <f t="shared" si="32"/>
        <v>LouisianaLocation</v>
      </c>
      <c r="K800">
        <v>32.5</v>
      </c>
      <c r="L800">
        <v>-93.667000000000002</v>
      </c>
      <c r="M800" s="3">
        <v>8285</v>
      </c>
      <c r="N800" t="s">
        <v>12</v>
      </c>
    </row>
    <row r="801" spans="1:14" x14ac:dyDescent="0.35">
      <c r="A801" t="s">
        <v>118</v>
      </c>
      <c r="B801" s="9">
        <v>32.525149999999996</v>
      </c>
      <c r="C801" s="9">
        <v>-93.75018</v>
      </c>
      <c r="D801" t="s">
        <v>2767</v>
      </c>
      <c r="E801" t="s">
        <v>868</v>
      </c>
      <c r="F801" t="s">
        <v>1689</v>
      </c>
      <c r="G801" t="s">
        <v>3078</v>
      </c>
      <c r="H801" t="str">
        <f t="shared" si="31"/>
        <v>USALocation</v>
      </c>
      <c r="I801" t="s">
        <v>425</v>
      </c>
      <c r="J801" t="str">
        <f t="shared" si="32"/>
        <v>LouisianaLocation</v>
      </c>
      <c r="K801">
        <v>32.542999999999999</v>
      </c>
      <c r="L801">
        <v>-93.745000000000005</v>
      </c>
      <c r="M801" s="3">
        <v>2043</v>
      </c>
      <c r="N801" t="s">
        <v>12</v>
      </c>
    </row>
    <row r="802" spans="1:14" x14ac:dyDescent="0.35">
      <c r="A802" t="s">
        <v>118</v>
      </c>
      <c r="B802" s="9">
        <v>32.525149999999996</v>
      </c>
      <c r="C802" s="9">
        <v>-93.75018</v>
      </c>
      <c r="D802" t="s">
        <v>2769</v>
      </c>
      <c r="E802" t="s">
        <v>870</v>
      </c>
      <c r="F802" t="s">
        <v>1691</v>
      </c>
      <c r="G802" t="s">
        <v>3078</v>
      </c>
      <c r="H802" t="str">
        <f t="shared" si="31"/>
        <v>USALocation</v>
      </c>
      <c r="I802" t="s">
        <v>425</v>
      </c>
      <c r="J802" t="str">
        <f t="shared" si="32"/>
        <v>LouisianaLocation</v>
      </c>
      <c r="K802">
        <v>32.447000000000003</v>
      </c>
      <c r="L802">
        <v>-93.823999999999998</v>
      </c>
      <c r="M802" s="3">
        <v>11111</v>
      </c>
      <c r="N802" t="s">
        <v>12</v>
      </c>
    </row>
    <row r="803" spans="1:14" x14ac:dyDescent="0.35">
      <c r="A803" t="s">
        <v>137</v>
      </c>
      <c r="B803" s="9">
        <v>43.549970000000002</v>
      </c>
      <c r="C803" s="9">
        <v>-96.700329999999994</v>
      </c>
      <c r="D803" t="s">
        <v>2919</v>
      </c>
      <c r="E803" t="s">
        <v>1043</v>
      </c>
      <c r="F803" t="s">
        <v>1842</v>
      </c>
      <c r="G803" t="s">
        <v>3078</v>
      </c>
      <c r="H803" t="str">
        <f t="shared" si="31"/>
        <v>USALocation</v>
      </c>
      <c r="I803" t="s">
        <v>474</v>
      </c>
      <c r="J803" t="str">
        <f t="shared" si="32"/>
        <v>SouthDakotaLocation</v>
      </c>
      <c r="K803">
        <v>43.578000000000003</v>
      </c>
      <c r="L803">
        <v>-96.754000000000005</v>
      </c>
      <c r="M803" s="3">
        <v>5330</v>
      </c>
      <c r="N803" t="s">
        <v>21</v>
      </c>
    </row>
    <row r="804" spans="1:14" x14ac:dyDescent="0.35">
      <c r="A804" t="s">
        <v>210</v>
      </c>
      <c r="B804" s="9">
        <v>41.68338</v>
      </c>
      <c r="C804" s="9">
        <v>-86.250010000000003</v>
      </c>
      <c r="D804" t="s">
        <v>2741</v>
      </c>
      <c r="E804" t="s">
        <v>839</v>
      </c>
      <c r="F804" t="s">
        <v>1663</v>
      </c>
      <c r="G804" t="s">
        <v>3078</v>
      </c>
      <c r="H804" t="str">
        <f t="shared" si="31"/>
        <v>USALocation</v>
      </c>
      <c r="I804" t="s">
        <v>417</v>
      </c>
      <c r="J804" t="str">
        <f t="shared" si="32"/>
        <v>IndianaLocation</v>
      </c>
      <c r="K804">
        <v>41.716999999999999</v>
      </c>
      <c r="L804">
        <v>-85.983000000000004</v>
      </c>
      <c r="M804" s="3">
        <v>22480</v>
      </c>
      <c r="N804" t="s">
        <v>12</v>
      </c>
    </row>
    <row r="805" spans="1:14" x14ac:dyDescent="0.35">
      <c r="A805" t="s">
        <v>210</v>
      </c>
      <c r="B805" s="9">
        <v>41.68338</v>
      </c>
      <c r="C805" s="9">
        <v>-86.250010000000003</v>
      </c>
      <c r="D805" t="s">
        <v>2739</v>
      </c>
      <c r="E805" t="s">
        <v>837</v>
      </c>
      <c r="F805" t="s">
        <v>1661</v>
      </c>
      <c r="G805" t="s">
        <v>3078</v>
      </c>
      <c r="H805" t="str">
        <f t="shared" si="31"/>
        <v>USALocation</v>
      </c>
      <c r="I805" t="s">
        <v>417</v>
      </c>
      <c r="J805" t="str">
        <f t="shared" si="32"/>
        <v>IndianaLocation</v>
      </c>
      <c r="K805">
        <v>41.703000000000003</v>
      </c>
      <c r="L805">
        <v>-86.281999999999996</v>
      </c>
      <c r="M805" s="3">
        <v>3437</v>
      </c>
      <c r="N805" t="s">
        <v>12</v>
      </c>
    </row>
    <row r="806" spans="1:14" x14ac:dyDescent="0.35">
      <c r="A806" t="s">
        <v>210</v>
      </c>
      <c r="B806" s="9">
        <v>41.68338</v>
      </c>
      <c r="C806" s="9">
        <v>-86.250010000000003</v>
      </c>
      <c r="D806" t="s">
        <v>2740</v>
      </c>
      <c r="E806" t="s">
        <v>838</v>
      </c>
      <c r="F806" t="s">
        <v>1662</v>
      </c>
      <c r="G806" t="s">
        <v>3078</v>
      </c>
      <c r="H806" t="str">
        <f t="shared" si="31"/>
        <v>USALocation</v>
      </c>
      <c r="I806" t="s">
        <v>417</v>
      </c>
      <c r="J806" t="str">
        <f t="shared" si="32"/>
        <v>IndianaLocation</v>
      </c>
      <c r="K806">
        <v>41.707000000000001</v>
      </c>
      <c r="L806">
        <v>-86.316000000000003</v>
      </c>
      <c r="M806" s="3">
        <v>6076</v>
      </c>
      <c r="N806" t="s">
        <v>12</v>
      </c>
    </row>
    <row r="807" spans="1:14" x14ac:dyDescent="0.35">
      <c r="A807" t="s">
        <v>105</v>
      </c>
      <c r="B807" s="9">
        <v>47.659660000000002</v>
      </c>
      <c r="C807" s="9">
        <v>-117.42908</v>
      </c>
      <c r="D807" t="s">
        <v>3019</v>
      </c>
      <c r="E807" t="s">
        <v>1147</v>
      </c>
      <c r="F807" t="s">
        <v>1942</v>
      </c>
      <c r="G807" t="s">
        <v>3078</v>
      </c>
      <c r="H807" t="str">
        <f t="shared" si="31"/>
        <v>USALocation</v>
      </c>
      <c r="I807" t="s">
        <v>487</v>
      </c>
      <c r="J807" t="str">
        <f t="shared" si="32"/>
        <v>WashingtonLocation</v>
      </c>
      <c r="K807">
        <v>47.633000000000003</v>
      </c>
      <c r="L807">
        <v>-117.65</v>
      </c>
      <c r="M807" s="3">
        <v>16813</v>
      </c>
      <c r="N807" t="s">
        <v>12</v>
      </c>
    </row>
    <row r="808" spans="1:14" x14ac:dyDescent="0.35">
      <c r="A808" t="s">
        <v>105</v>
      </c>
      <c r="B808" s="9">
        <v>47.659660000000002</v>
      </c>
      <c r="C808" s="9">
        <v>-117.42908</v>
      </c>
      <c r="D808" t="s">
        <v>3017</v>
      </c>
      <c r="E808" t="s">
        <v>1145</v>
      </c>
      <c r="F808" t="s">
        <v>1940</v>
      </c>
      <c r="G808" t="s">
        <v>3078</v>
      </c>
      <c r="H808" t="str">
        <f t="shared" si="31"/>
        <v>USALocation</v>
      </c>
      <c r="I808" t="s">
        <v>487</v>
      </c>
      <c r="J808" t="str">
        <f t="shared" si="32"/>
        <v>WashingtonLocation</v>
      </c>
      <c r="K808">
        <v>47.683</v>
      </c>
      <c r="L808">
        <v>-117.321</v>
      </c>
      <c r="M808" s="3">
        <v>8498</v>
      </c>
      <c r="N808" t="s">
        <v>12</v>
      </c>
    </row>
    <row r="809" spans="1:14" x14ac:dyDescent="0.35">
      <c r="A809" t="s">
        <v>105</v>
      </c>
      <c r="B809" s="9">
        <v>47.659660000000002</v>
      </c>
      <c r="C809" s="9">
        <v>-117.42908</v>
      </c>
      <c r="D809" t="s">
        <v>3018</v>
      </c>
      <c r="E809" t="s">
        <v>1146</v>
      </c>
      <c r="F809" t="s">
        <v>1941</v>
      </c>
      <c r="G809" t="s">
        <v>3078</v>
      </c>
      <c r="H809" t="str">
        <f t="shared" si="31"/>
        <v>USALocation</v>
      </c>
      <c r="I809" t="s">
        <v>487</v>
      </c>
      <c r="J809" t="str">
        <f t="shared" si="32"/>
        <v>WashingtonLocation</v>
      </c>
      <c r="K809">
        <v>47.622</v>
      </c>
      <c r="L809">
        <v>-117.52800000000001</v>
      </c>
      <c r="M809" s="3">
        <v>8512</v>
      </c>
      <c r="N809" t="s">
        <v>12</v>
      </c>
    </row>
    <row r="810" spans="1:14" x14ac:dyDescent="0.35">
      <c r="A810" t="s">
        <v>535</v>
      </c>
      <c r="B810" t="s">
        <v>3032</v>
      </c>
      <c r="C810" t="s">
        <v>3032</v>
      </c>
      <c r="D810" s="4" t="s">
        <v>536</v>
      </c>
      <c r="E810" t="s">
        <v>536</v>
      </c>
      <c r="F810" s="5" t="s">
        <v>537</v>
      </c>
      <c r="G810" t="s">
        <v>3078</v>
      </c>
      <c r="H810" t="str">
        <f t="shared" si="31"/>
        <v>USALocation</v>
      </c>
      <c r="I810" s="6" t="s">
        <v>498</v>
      </c>
      <c r="J810" t="str">
        <f t="shared" si="32"/>
        <v>NERCLocation</v>
      </c>
      <c r="M810" s="3"/>
      <c r="N810" t="s">
        <v>17</v>
      </c>
    </row>
    <row r="811" spans="1:14" x14ac:dyDescent="0.35">
      <c r="A811" t="s">
        <v>139</v>
      </c>
      <c r="B811" s="9">
        <v>39.801720000000003</v>
      </c>
      <c r="C811" s="9">
        <v>-89.643709999999999</v>
      </c>
      <c r="D811" t="s">
        <v>2732</v>
      </c>
      <c r="E811" t="s">
        <v>829</v>
      </c>
      <c r="F811" t="s">
        <v>1654</v>
      </c>
      <c r="G811" t="s">
        <v>3078</v>
      </c>
      <c r="H811" t="str">
        <f t="shared" si="31"/>
        <v>USALocation</v>
      </c>
      <c r="I811" t="s">
        <v>415</v>
      </c>
      <c r="J811" t="str">
        <f t="shared" si="32"/>
        <v>IllinoisLocation</v>
      </c>
      <c r="K811">
        <v>39.844999999999999</v>
      </c>
      <c r="L811">
        <v>-89.683999999999997</v>
      </c>
      <c r="M811" s="3">
        <v>5916</v>
      </c>
      <c r="N811" t="s">
        <v>17</v>
      </c>
    </row>
    <row r="812" spans="1:14" x14ac:dyDescent="0.35">
      <c r="A812" t="s">
        <v>139</v>
      </c>
      <c r="B812" s="9">
        <v>42.101480000000002</v>
      </c>
      <c r="C812" s="9">
        <v>-72.58981</v>
      </c>
      <c r="D812" t="s">
        <v>2787</v>
      </c>
      <c r="E812" t="s">
        <v>891</v>
      </c>
      <c r="F812" t="s">
        <v>1709</v>
      </c>
      <c r="G812" t="s">
        <v>3078</v>
      </c>
      <c r="H812" t="str">
        <f t="shared" si="31"/>
        <v>USALocation</v>
      </c>
      <c r="I812" t="s">
        <v>431</v>
      </c>
      <c r="J812" t="str">
        <f t="shared" si="32"/>
        <v>MassachusettsLocation</v>
      </c>
      <c r="K812">
        <v>42.158000000000001</v>
      </c>
      <c r="L812">
        <v>-72.715999999999994</v>
      </c>
      <c r="M812" s="3">
        <v>12156</v>
      </c>
      <c r="N812" t="s">
        <v>12</v>
      </c>
    </row>
    <row r="813" spans="1:14" x14ac:dyDescent="0.35">
      <c r="A813" t="s">
        <v>139</v>
      </c>
      <c r="B813" s="9">
        <v>42.101480000000002</v>
      </c>
      <c r="C813" s="9">
        <v>-72.58981</v>
      </c>
      <c r="D813" t="s">
        <v>2669</v>
      </c>
      <c r="E813" t="s">
        <v>761</v>
      </c>
      <c r="F813" t="s">
        <v>1591</v>
      </c>
      <c r="G813" t="s">
        <v>3078</v>
      </c>
      <c r="H813" t="str">
        <f t="shared" si="31"/>
        <v>USALocation</v>
      </c>
      <c r="I813" t="s">
        <v>403</v>
      </c>
      <c r="J813" t="str">
        <f t="shared" si="32"/>
        <v>ConnecticutLocation</v>
      </c>
      <c r="K813">
        <v>41.938000000000002</v>
      </c>
      <c r="L813">
        <v>-72.682000000000002</v>
      </c>
      <c r="M813" s="3">
        <v>19708</v>
      </c>
      <c r="N813" t="s">
        <v>13</v>
      </c>
    </row>
    <row r="814" spans="1:14" x14ac:dyDescent="0.35">
      <c r="A814" t="s">
        <v>139</v>
      </c>
      <c r="B814" s="9">
        <v>37.215330000000002</v>
      </c>
      <c r="C814" s="9">
        <v>-93.298240000000007</v>
      </c>
      <c r="D814" t="s">
        <v>2785</v>
      </c>
      <c r="E814" t="s">
        <v>889</v>
      </c>
      <c r="F814" t="s">
        <v>1707</v>
      </c>
      <c r="G814" t="s">
        <v>3078</v>
      </c>
      <c r="H814" t="str">
        <f t="shared" si="31"/>
        <v>USALocation</v>
      </c>
      <c r="I814" t="s">
        <v>431</v>
      </c>
      <c r="J814" t="str">
        <f t="shared" si="32"/>
        <v>MassachusettsLocation</v>
      </c>
      <c r="K814">
        <v>37.24</v>
      </c>
      <c r="L814">
        <v>-93.39</v>
      </c>
      <c r="M814" s="3">
        <v>8574</v>
      </c>
      <c r="N814" t="s">
        <v>12</v>
      </c>
    </row>
    <row r="815" spans="1:14" x14ac:dyDescent="0.35">
      <c r="A815" t="s">
        <v>139</v>
      </c>
      <c r="B815" s="9">
        <v>42.101480000000002</v>
      </c>
      <c r="C815" s="9">
        <v>-72.58981</v>
      </c>
      <c r="D815" t="s">
        <v>2786</v>
      </c>
      <c r="E815" t="s">
        <v>890</v>
      </c>
      <c r="F815" t="s">
        <v>1708</v>
      </c>
      <c r="G815" t="s">
        <v>3078</v>
      </c>
      <c r="H815" t="str">
        <f t="shared" si="31"/>
        <v>USALocation</v>
      </c>
      <c r="I815" t="s">
        <v>431</v>
      </c>
      <c r="J815" t="str">
        <f t="shared" si="32"/>
        <v>MassachusettsLocation</v>
      </c>
      <c r="K815">
        <v>42.2</v>
      </c>
      <c r="L815">
        <v>-72.533000000000001</v>
      </c>
      <c r="M815" s="3">
        <v>11914</v>
      </c>
      <c r="N815" t="s">
        <v>12</v>
      </c>
    </row>
    <row r="816" spans="1:14" x14ac:dyDescent="0.35">
      <c r="A816" t="s">
        <v>75</v>
      </c>
      <c r="B816" s="9">
        <v>38.627270000000003</v>
      </c>
      <c r="C816" s="9">
        <v>-90.197890000000001</v>
      </c>
      <c r="D816" t="s">
        <v>2820</v>
      </c>
      <c r="E816" t="s">
        <v>928</v>
      </c>
      <c r="F816" t="s">
        <v>1742</v>
      </c>
      <c r="G816" t="s">
        <v>3078</v>
      </c>
      <c r="H816" t="str">
        <f t="shared" si="31"/>
        <v>USALocation</v>
      </c>
      <c r="I816" t="s">
        <v>440</v>
      </c>
      <c r="J816" t="str">
        <f t="shared" si="32"/>
        <v>MissouriLocation</v>
      </c>
      <c r="K816">
        <v>38.753</v>
      </c>
      <c r="L816">
        <v>-90.373999999999995</v>
      </c>
      <c r="M816" s="3">
        <v>20714</v>
      </c>
      <c r="N816" t="s">
        <v>17</v>
      </c>
    </row>
    <row r="817" spans="1:14" x14ac:dyDescent="0.35">
      <c r="A817" t="s">
        <v>75</v>
      </c>
      <c r="B817" s="9">
        <v>38.627270000000003</v>
      </c>
      <c r="C817" s="9">
        <v>-90.197890000000001</v>
      </c>
      <c r="D817" t="s">
        <v>2733</v>
      </c>
      <c r="E817" t="s">
        <v>830</v>
      </c>
      <c r="F817" t="s">
        <v>1655</v>
      </c>
      <c r="G817" t="s">
        <v>3078</v>
      </c>
      <c r="H817" t="str">
        <f t="shared" si="31"/>
        <v>USALocation</v>
      </c>
      <c r="I817" t="s">
        <v>415</v>
      </c>
      <c r="J817" t="str">
        <f t="shared" si="32"/>
        <v>IllinoisLocation</v>
      </c>
      <c r="K817">
        <v>38.570999999999998</v>
      </c>
      <c r="L817">
        <v>-90.156999999999996</v>
      </c>
      <c r="M817" s="3">
        <v>7195</v>
      </c>
      <c r="N817" t="s">
        <v>12</v>
      </c>
    </row>
    <row r="818" spans="1:14" x14ac:dyDescent="0.35">
      <c r="A818" t="s">
        <v>55</v>
      </c>
      <c r="B818" s="9">
        <v>40.562330000000003</v>
      </c>
      <c r="C818" s="9">
        <v>-74.139859999999999</v>
      </c>
      <c r="D818" t="s">
        <v>2840</v>
      </c>
      <c r="E818" t="s">
        <v>953</v>
      </c>
      <c r="F818" t="s">
        <v>1762</v>
      </c>
      <c r="G818" t="s">
        <v>3078</v>
      </c>
      <c r="H818" t="str">
        <f t="shared" si="31"/>
        <v>USALocation</v>
      </c>
      <c r="I818" t="s">
        <v>451</v>
      </c>
      <c r="J818" t="str">
        <f t="shared" si="32"/>
        <v>NewJerseyLocation</v>
      </c>
      <c r="K818">
        <v>40.616999999999997</v>
      </c>
      <c r="L818">
        <v>-74.25</v>
      </c>
      <c r="M818" s="3">
        <v>11110</v>
      </c>
      <c r="N818" t="s">
        <v>12</v>
      </c>
    </row>
    <row r="819" spans="1:14" x14ac:dyDescent="0.35">
      <c r="A819" t="s">
        <v>77</v>
      </c>
      <c r="B819" s="9">
        <v>37.957700000000003</v>
      </c>
      <c r="C819" s="9">
        <v>-121.29078</v>
      </c>
      <c r="D819" t="s">
        <v>2638</v>
      </c>
      <c r="E819" t="s">
        <v>728</v>
      </c>
      <c r="F819" t="s">
        <v>1560</v>
      </c>
      <c r="G819" t="s">
        <v>3078</v>
      </c>
      <c r="H819" t="str">
        <f t="shared" si="31"/>
        <v>USALocation</v>
      </c>
      <c r="I819" t="s">
        <v>399</v>
      </c>
      <c r="J819" t="str">
        <f t="shared" si="32"/>
        <v>CaliforniaLocation</v>
      </c>
      <c r="K819">
        <v>37.889000000000003</v>
      </c>
      <c r="L819">
        <v>-121.226</v>
      </c>
      <c r="M819" s="3">
        <v>9520</v>
      </c>
      <c r="N819" t="s">
        <v>15</v>
      </c>
    </row>
    <row r="820" spans="1:14" x14ac:dyDescent="0.35">
      <c r="A820" t="s">
        <v>154</v>
      </c>
      <c r="B820" s="9">
        <v>43.048119999999997</v>
      </c>
      <c r="C820" s="9">
        <v>-76.147419999999997</v>
      </c>
      <c r="D820" t="s">
        <v>2852</v>
      </c>
      <c r="E820" t="s">
        <v>967</v>
      </c>
      <c r="F820" t="s">
        <v>1774</v>
      </c>
      <c r="G820" t="s">
        <v>3078</v>
      </c>
      <c r="H820" t="str">
        <f t="shared" si="31"/>
        <v>USALocation</v>
      </c>
      <c r="I820" t="s">
        <v>455</v>
      </c>
      <c r="J820" t="str">
        <f t="shared" si="32"/>
        <v>NewYorkLocation</v>
      </c>
      <c r="K820">
        <v>43.110999999999997</v>
      </c>
      <c r="L820">
        <v>-76.103999999999999</v>
      </c>
      <c r="M820" s="3">
        <v>7830</v>
      </c>
      <c r="N820" t="s">
        <v>12</v>
      </c>
    </row>
    <row r="821" spans="1:14" x14ac:dyDescent="0.35">
      <c r="A821" t="s">
        <v>110</v>
      </c>
      <c r="B821" s="9">
        <v>47.252879999999998</v>
      </c>
      <c r="C821" s="9">
        <v>-122.44429</v>
      </c>
      <c r="D821" t="s">
        <v>3023</v>
      </c>
      <c r="E821" t="s">
        <v>1151</v>
      </c>
      <c r="F821" t="s">
        <v>1946</v>
      </c>
      <c r="G821" t="s">
        <v>3078</v>
      </c>
      <c r="H821" t="str">
        <f t="shared" si="31"/>
        <v>USALocation</v>
      </c>
      <c r="I821" t="s">
        <v>487</v>
      </c>
      <c r="J821" t="str">
        <f t="shared" si="32"/>
        <v>WashingtonLocation</v>
      </c>
      <c r="K821">
        <v>47.082999999999998</v>
      </c>
      <c r="L821">
        <v>-122.583</v>
      </c>
      <c r="M821" s="3">
        <v>21605</v>
      </c>
      <c r="N821" t="s">
        <v>12</v>
      </c>
    </row>
    <row r="822" spans="1:14" x14ac:dyDescent="0.35">
      <c r="A822" t="s">
        <v>110</v>
      </c>
      <c r="B822" s="9">
        <v>47.252879999999998</v>
      </c>
      <c r="C822" s="9">
        <v>-122.44429</v>
      </c>
      <c r="D822" t="s">
        <v>3021</v>
      </c>
      <c r="E822" t="s">
        <v>1149</v>
      </c>
      <c r="F822" t="s">
        <v>1944</v>
      </c>
      <c r="G822" t="s">
        <v>3078</v>
      </c>
      <c r="H822" t="str">
        <f t="shared" si="31"/>
        <v>USALocation</v>
      </c>
      <c r="I822" t="s">
        <v>487</v>
      </c>
      <c r="J822" t="str">
        <f t="shared" si="32"/>
        <v>WashingtonLocation</v>
      </c>
      <c r="K822">
        <v>47.15</v>
      </c>
      <c r="L822">
        <v>-122.483</v>
      </c>
      <c r="M822" s="3">
        <v>11807</v>
      </c>
      <c r="N822" t="s">
        <v>12</v>
      </c>
    </row>
    <row r="823" spans="1:14" x14ac:dyDescent="0.35">
      <c r="A823" t="s">
        <v>110</v>
      </c>
      <c r="B823" s="9">
        <v>47.252879999999998</v>
      </c>
      <c r="C823" s="9">
        <v>-122.44429</v>
      </c>
      <c r="D823" t="s">
        <v>3022</v>
      </c>
      <c r="E823" t="s">
        <v>1150</v>
      </c>
      <c r="F823" t="s">
        <v>1945</v>
      </c>
      <c r="G823" t="s">
        <v>3078</v>
      </c>
      <c r="H823" t="str">
        <f t="shared" si="31"/>
        <v>USALocation</v>
      </c>
      <c r="I823" t="s">
        <v>487</v>
      </c>
      <c r="J823" t="str">
        <f t="shared" si="32"/>
        <v>WashingtonLocation</v>
      </c>
      <c r="K823">
        <v>47.1</v>
      </c>
      <c r="L823">
        <v>-122.283</v>
      </c>
      <c r="M823" s="3">
        <v>20918</v>
      </c>
      <c r="N823" t="s">
        <v>12</v>
      </c>
    </row>
    <row r="824" spans="1:14" x14ac:dyDescent="0.35">
      <c r="A824" t="s">
        <v>110</v>
      </c>
      <c r="B824" s="9">
        <v>47.252879999999998</v>
      </c>
      <c r="C824" s="9">
        <v>-122.44429</v>
      </c>
      <c r="D824" t="s">
        <v>3020</v>
      </c>
      <c r="E824" t="s">
        <v>1148</v>
      </c>
      <c r="F824" t="s">
        <v>1943</v>
      </c>
      <c r="G824" t="s">
        <v>3078</v>
      </c>
      <c r="H824" t="str">
        <f t="shared" si="31"/>
        <v>USALocation</v>
      </c>
      <c r="I824" t="s">
        <v>487</v>
      </c>
      <c r="J824" t="str">
        <f t="shared" si="32"/>
        <v>WashingtonLocation</v>
      </c>
      <c r="K824">
        <v>47.268000000000001</v>
      </c>
      <c r="L824">
        <v>-122.57599999999999</v>
      </c>
      <c r="M824" s="3">
        <v>10080</v>
      </c>
      <c r="N824" t="s">
        <v>12</v>
      </c>
    </row>
    <row r="825" spans="1:14" x14ac:dyDescent="0.35">
      <c r="A825" t="s">
        <v>123</v>
      </c>
      <c r="B825" s="9">
        <v>30.43826</v>
      </c>
      <c r="C825" s="9">
        <v>-84.280730000000005</v>
      </c>
      <c r="D825" t="s">
        <v>2701</v>
      </c>
      <c r="E825" t="s">
        <v>795</v>
      </c>
      <c r="F825" t="s">
        <v>1623</v>
      </c>
      <c r="G825" t="s">
        <v>3078</v>
      </c>
      <c r="H825" t="str">
        <f t="shared" si="31"/>
        <v>USALocation</v>
      </c>
      <c r="I825" t="s">
        <v>409</v>
      </c>
      <c r="J825" t="str">
        <f t="shared" si="32"/>
        <v>FloridaLocation</v>
      </c>
      <c r="K825">
        <v>30.393000000000001</v>
      </c>
      <c r="L825">
        <v>-84.352999999999994</v>
      </c>
      <c r="M825" s="3">
        <v>8564</v>
      </c>
      <c r="N825" t="s">
        <v>12</v>
      </c>
    </row>
    <row r="826" spans="1:14" x14ac:dyDescent="0.35">
      <c r="A826" t="s">
        <v>70</v>
      </c>
      <c r="B826" s="9">
        <v>27.947520000000001</v>
      </c>
      <c r="C826" s="9">
        <v>-82.458430000000007</v>
      </c>
      <c r="D826" t="s">
        <v>2707</v>
      </c>
      <c r="E826" t="s">
        <v>801</v>
      </c>
      <c r="F826" t="s">
        <v>1629</v>
      </c>
      <c r="G826" t="s">
        <v>3078</v>
      </c>
      <c r="H826" t="str">
        <f t="shared" si="31"/>
        <v>USALocation</v>
      </c>
      <c r="I826" t="s">
        <v>409</v>
      </c>
      <c r="J826" t="str">
        <f t="shared" si="32"/>
        <v>FloridaLocation</v>
      </c>
      <c r="K826">
        <v>27.765000000000001</v>
      </c>
      <c r="L826">
        <v>-82.628</v>
      </c>
      <c r="M826" s="3">
        <v>26264</v>
      </c>
      <c r="N826" t="s">
        <v>12</v>
      </c>
    </row>
    <row r="827" spans="1:14" x14ac:dyDescent="0.35">
      <c r="A827" t="s">
        <v>70</v>
      </c>
      <c r="B827" s="9">
        <v>27.947520000000001</v>
      </c>
      <c r="C827" s="9">
        <v>-82.458430000000007</v>
      </c>
      <c r="D827" t="s">
        <v>2704</v>
      </c>
      <c r="E827" t="s">
        <v>798</v>
      </c>
      <c r="F827" t="s">
        <v>1626</v>
      </c>
      <c r="G827" t="s">
        <v>3078</v>
      </c>
      <c r="H827" t="str">
        <f t="shared" si="31"/>
        <v>USALocation</v>
      </c>
      <c r="I827" t="s">
        <v>409</v>
      </c>
      <c r="J827" t="str">
        <f t="shared" si="32"/>
        <v>FloridaLocation</v>
      </c>
      <c r="K827">
        <v>27.85</v>
      </c>
      <c r="L827">
        <v>-82.516999999999996</v>
      </c>
      <c r="M827" s="3">
        <v>12276</v>
      </c>
      <c r="N827" t="s">
        <v>12</v>
      </c>
    </row>
    <row r="828" spans="1:14" x14ac:dyDescent="0.35">
      <c r="A828" t="s">
        <v>70</v>
      </c>
      <c r="B828" s="9">
        <v>27.947520000000001</v>
      </c>
      <c r="C828" s="9">
        <v>-82.458430000000007</v>
      </c>
      <c r="D828" t="s">
        <v>2702</v>
      </c>
      <c r="E828" t="s">
        <v>796</v>
      </c>
      <c r="F828" t="s">
        <v>1624</v>
      </c>
      <c r="G828" t="s">
        <v>3078</v>
      </c>
      <c r="H828" t="str">
        <f t="shared" si="31"/>
        <v>USALocation</v>
      </c>
      <c r="I828" t="s">
        <v>409</v>
      </c>
      <c r="J828" t="str">
        <f t="shared" si="32"/>
        <v>FloridaLocation</v>
      </c>
      <c r="K828">
        <v>27.916</v>
      </c>
      <c r="L828">
        <v>-82.448999999999998</v>
      </c>
      <c r="M828" s="3">
        <v>3625</v>
      </c>
      <c r="N828" t="s">
        <v>12</v>
      </c>
    </row>
    <row r="829" spans="1:14" x14ac:dyDescent="0.35">
      <c r="A829" t="s">
        <v>70</v>
      </c>
      <c r="B829" s="9">
        <v>27.947520000000001</v>
      </c>
      <c r="C829" s="9">
        <v>-82.458430000000007</v>
      </c>
      <c r="D829" t="s">
        <v>2706</v>
      </c>
      <c r="E829" t="s">
        <v>800</v>
      </c>
      <c r="F829" t="s">
        <v>1628</v>
      </c>
      <c r="G829" t="s">
        <v>3078</v>
      </c>
      <c r="H829" t="str">
        <f t="shared" si="31"/>
        <v>USALocation</v>
      </c>
      <c r="I829" t="s">
        <v>409</v>
      </c>
      <c r="J829" t="str">
        <f t="shared" si="32"/>
        <v>FloridaLocation</v>
      </c>
      <c r="K829">
        <v>27.911000000000001</v>
      </c>
      <c r="L829">
        <v>-82.688000000000002</v>
      </c>
      <c r="M829" s="3">
        <v>22916</v>
      </c>
      <c r="N829" t="s">
        <v>12</v>
      </c>
    </row>
    <row r="830" spans="1:14" x14ac:dyDescent="0.35">
      <c r="A830" t="s">
        <v>70</v>
      </c>
      <c r="B830" s="9">
        <v>27.947520000000001</v>
      </c>
      <c r="C830" s="9">
        <v>-82.458430000000007</v>
      </c>
      <c r="D830" t="s">
        <v>2703</v>
      </c>
      <c r="E830" t="s">
        <v>797</v>
      </c>
      <c r="F830" t="s">
        <v>1625</v>
      </c>
      <c r="G830" t="s">
        <v>3078</v>
      </c>
      <c r="H830" t="str">
        <f t="shared" si="31"/>
        <v>USALocation</v>
      </c>
      <c r="I830" t="s">
        <v>409</v>
      </c>
      <c r="J830" t="str">
        <f t="shared" si="32"/>
        <v>FloridaLocation</v>
      </c>
      <c r="K830">
        <v>27.962</v>
      </c>
      <c r="L830">
        <v>-82.54</v>
      </c>
      <c r="M830" s="3">
        <v>8172</v>
      </c>
      <c r="N830" t="s">
        <v>17</v>
      </c>
    </row>
    <row r="831" spans="1:14" x14ac:dyDescent="0.35">
      <c r="A831" t="s">
        <v>70</v>
      </c>
      <c r="B831" s="9">
        <v>27.947520000000001</v>
      </c>
      <c r="C831" s="9">
        <v>-82.458430000000007</v>
      </c>
      <c r="D831" t="s">
        <v>2705</v>
      </c>
      <c r="E831" t="s">
        <v>799</v>
      </c>
      <c r="F831" t="s">
        <v>1627</v>
      </c>
      <c r="G831" t="s">
        <v>3078</v>
      </c>
      <c r="H831" t="str">
        <f t="shared" si="31"/>
        <v>USALocation</v>
      </c>
      <c r="I831" t="s">
        <v>409</v>
      </c>
      <c r="J831" t="str">
        <f t="shared" si="32"/>
        <v>FloridaLocation</v>
      </c>
      <c r="K831">
        <v>28.013999999999999</v>
      </c>
      <c r="L831">
        <v>-82.344999999999999</v>
      </c>
      <c r="M831" s="3">
        <v>13368</v>
      </c>
      <c r="N831" t="s">
        <v>12</v>
      </c>
    </row>
    <row r="832" spans="1:14" x14ac:dyDescent="0.35">
      <c r="A832" t="s">
        <v>24</v>
      </c>
      <c r="B832" s="9">
        <v>40.849850000000004</v>
      </c>
      <c r="C832" s="9">
        <v>-73.866410000000002</v>
      </c>
      <c r="D832" t="s">
        <v>2853</v>
      </c>
      <c r="E832" t="s">
        <v>968</v>
      </c>
      <c r="F832" t="s">
        <v>1775</v>
      </c>
      <c r="G832" t="s">
        <v>3078</v>
      </c>
      <c r="H832" t="str">
        <f t="shared" si="31"/>
        <v>USALocation</v>
      </c>
      <c r="I832" t="s">
        <v>455</v>
      </c>
      <c r="J832" t="str">
        <f t="shared" si="32"/>
        <v>NewYorkLocation</v>
      </c>
      <c r="K832">
        <v>41.067</v>
      </c>
      <c r="L832">
        <v>-73.707999999999998</v>
      </c>
      <c r="M832" s="3">
        <v>27567</v>
      </c>
      <c r="N832" t="s">
        <v>12</v>
      </c>
    </row>
    <row r="833" spans="1:14" x14ac:dyDescent="0.35">
      <c r="A833" t="s">
        <v>160</v>
      </c>
      <c r="B833" s="9">
        <v>39.868040000000001</v>
      </c>
      <c r="C833" s="9">
        <v>-104.97192</v>
      </c>
      <c r="D833" t="s">
        <v>2662</v>
      </c>
      <c r="E833" t="s">
        <v>753</v>
      </c>
      <c r="F833" t="s">
        <v>1584</v>
      </c>
      <c r="G833" t="s">
        <v>3078</v>
      </c>
      <c r="H833" t="str">
        <f t="shared" si="31"/>
        <v>USALocation</v>
      </c>
      <c r="I833" t="s">
        <v>401</v>
      </c>
      <c r="J833" t="str">
        <f t="shared" si="32"/>
        <v>ColoradoLocation</v>
      </c>
      <c r="K833">
        <v>40.033000000000001</v>
      </c>
      <c r="L833">
        <v>-105.217</v>
      </c>
      <c r="M833" s="3">
        <v>27800</v>
      </c>
      <c r="N833" t="s">
        <v>12</v>
      </c>
    </row>
    <row r="834" spans="1:14" x14ac:dyDescent="0.35">
      <c r="A834" t="s">
        <v>160</v>
      </c>
      <c r="B834" s="9">
        <v>39.868040000000001</v>
      </c>
      <c r="C834" s="9">
        <v>-104.97192</v>
      </c>
      <c r="D834" t="s">
        <v>2661</v>
      </c>
      <c r="E834" t="s">
        <v>752</v>
      </c>
      <c r="F834" t="s">
        <v>1583</v>
      </c>
      <c r="G834" t="s">
        <v>3078</v>
      </c>
      <c r="H834" t="str">
        <f t="shared" ref="H834:H874" si="33">G834&amp;"Location"</f>
        <v>USALocation</v>
      </c>
      <c r="I834" t="s">
        <v>401</v>
      </c>
      <c r="J834" t="str">
        <f t="shared" ref="J834:J874" si="34">VLOOKUP(I834,V:W,2,FALSE)</f>
        <v>ColoradoLocation</v>
      </c>
      <c r="K834">
        <v>40.017000000000003</v>
      </c>
      <c r="L834">
        <v>-105.05</v>
      </c>
      <c r="M834" s="3">
        <v>17851</v>
      </c>
      <c r="N834" t="s">
        <v>12</v>
      </c>
    </row>
    <row r="835" spans="1:14" x14ac:dyDescent="0.35">
      <c r="A835" t="s">
        <v>86</v>
      </c>
      <c r="B835" s="9">
        <v>41.663939999999997</v>
      </c>
      <c r="C835" s="9">
        <v>-83.555210000000002</v>
      </c>
      <c r="D835" t="s">
        <v>2801</v>
      </c>
      <c r="E835" t="s">
        <v>906</v>
      </c>
      <c r="F835" t="s">
        <v>1723</v>
      </c>
      <c r="G835" t="s">
        <v>3078</v>
      </c>
      <c r="H835" t="str">
        <f t="shared" si="33"/>
        <v>USALocation</v>
      </c>
      <c r="I835" t="s">
        <v>434</v>
      </c>
      <c r="J835" t="str">
        <f t="shared" si="34"/>
        <v>MichiganLocation</v>
      </c>
      <c r="K835">
        <v>41.563000000000002</v>
      </c>
      <c r="L835">
        <v>-83.475999999999999</v>
      </c>
      <c r="M835" s="3">
        <v>13013</v>
      </c>
      <c r="N835" t="s">
        <v>12</v>
      </c>
    </row>
    <row r="836" spans="1:14" x14ac:dyDescent="0.35">
      <c r="A836" t="s">
        <v>86</v>
      </c>
      <c r="B836" s="9">
        <v>41.663939999999997</v>
      </c>
      <c r="C836" s="9">
        <v>-83.555210000000002</v>
      </c>
      <c r="D836" t="s">
        <v>2886</v>
      </c>
      <c r="E836" t="s">
        <v>1004</v>
      </c>
      <c r="F836" t="s">
        <v>1808</v>
      </c>
      <c r="G836" t="s">
        <v>3078</v>
      </c>
      <c r="H836" t="str">
        <f t="shared" si="33"/>
        <v>USALocation</v>
      </c>
      <c r="I836" t="s">
        <v>461</v>
      </c>
      <c r="J836" t="str">
        <f t="shared" si="34"/>
        <v>OhioLocation</v>
      </c>
      <c r="K836">
        <v>41.587000000000003</v>
      </c>
      <c r="L836">
        <v>-83.805999999999997</v>
      </c>
      <c r="M836" s="3">
        <v>22532</v>
      </c>
      <c r="N836" t="s">
        <v>17</v>
      </c>
    </row>
    <row r="837" spans="1:14" x14ac:dyDescent="0.35">
      <c r="A837" t="s">
        <v>86</v>
      </c>
      <c r="B837" s="9">
        <v>41.663939999999997</v>
      </c>
      <c r="C837" s="9">
        <v>-83.555210000000002</v>
      </c>
      <c r="D837" t="s">
        <v>2800</v>
      </c>
      <c r="E837" t="s">
        <v>905</v>
      </c>
      <c r="F837" t="s">
        <v>1722</v>
      </c>
      <c r="G837" t="s">
        <v>3078</v>
      </c>
      <c r="H837" t="str">
        <f t="shared" si="33"/>
        <v>USALocation</v>
      </c>
      <c r="I837" t="s">
        <v>434</v>
      </c>
      <c r="J837" t="str">
        <f t="shared" si="34"/>
        <v>MichiganLocation</v>
      </c>
      <c r="K837">
        <v>41.735999999999997</v>
      </c>
      <c r="L837">
        <v>-83.655000000000001</v>
      </c>
      <c r="M837" s="3">
        <v>11525</v>
      </c>
      <c r="N837" t="s">
        <v>12</v>
      </c>
    </row>
    <row r="838" spans="1:14" x14ac:dyDescent="0.35">
      <c r="A838" t="s">
        <v>171</v>
      </c>
      <c r="B838" s="9">
        <v>39.04833</v>
      </c>
      <c r="C838" s="9">
        <v>-95.678039999999996</v>
      </c>
      <c r="D838" t="s">
        <v>2751</v>
      </c>
      <c r="E838" t="s">
        <v>851</v>
      </c>
      <c r="F838" t="s">
        <v>1673</v>
      </c>
      <c r="G838" t="s">
        <v>3078</v>
      </c>
      <c r="H838" t="str">
        <f t="shared" si="33"/>
        <v>USALocation</v>
      </c>
      <c r="I838" t="s">
        <v>421</v>
      </c>
      <c r="J838" t="str">
        <f t="shared" si="34"/>
        <v>KansasLocation</v>
      </c>
      <c r="K838">
        <v>38.950000000000003</v>
      </c>
      <c r="L838">
        <v>-95.664000000000001</v>
      </c>
      <c r="M838" s="3">
        <v>11000</v>
      </c>
      <c r="N838" t="s">
        <v>12</v>
      </c>
    </row>
    <row r="839" spans="1:14" x14ac:dyDescent="0.35">
      <c r="A839" t="s">
        <v>171</v>
      </c>
      <c r="B839" s="9">
        <v>39.04833</v>
      </c>
      <c r="C839" s="9">
        <v>-95.678039999999996</v>
      </c>
      <c r="D839" t="s">
        <v>2750</v>
      </c>
      <c r="E839" t="s">
        <v>850</v>
      </c>
      <c r="F839" t="s">
        <v>1672</v>
      </c>
      <c r="G839" t="s">
        <v>3078</v>
      </c>
      <c r="H839" t="str">
        <f t="shared" si="33"/>
        <v>USALocation</v>
      </c>
      <c r="I839" t="s">
        <v>421</v>
      </c>
      <c r="J839" t="str">
        <f t="shared" si="34"/>
        <v>KansasLocation</v>
      </c>
      <c r="K839">
        <v>39.073</v>
      </c>
      <c r="L839">
        <v>-95.626000000000005</v>
      </c>
      <c r="M839" s="3">
        <v>5264</v>
      </c>
      <c r="N839" t="s">
        <v>12</v>
      </c>
    </row>
    <row r="840" spans="1:14" x14ac:dyDescent="0.35">
      <c r="A840" t="s">
        <v>48</v>
      </c>
      <c r="B840" s="9">
        <v>32.221739999999997</v>
      </c>
      <c r="C840" s="9">
        <v>-110.92648</v>
      </c>
      <c r="D840" t="s">
        <v>2565</v>
      </c>
      <c r="E840" t="s">
        <v>652</v>
      </c>
      <c r="F840" t="s">
        <v>1486</v>
      </c>
      <c r="G840" t="s">
        <v>3078</v>
      </c>
      <c r="H840" t="str">
        <f t="shared" si="33"/>
        <v>USALocation</v>
      </c>
      <c r="I840" t="s">
        <v>395</v>
      </c>
      <c r="J840" t="str">
        <f t="shared" si="34"/>
        <v>ArizonaLocation</v>
      </c>
      <c r="K840">
        <v>32.167000000000002</v>
      </c>
      <c r="L840">
        <v>-110.883</v>
      </c>
      <c r="M840" s="3">
        <v>7334</v>
      </c>
      <c r="N840" t="s">
        <v>12</v>
      </c>
    </row>
    <row r="841" spans="1:14" x14ac:dyDescent="0.35">
      <c r="A841" t="s">
        <v>48</v>
      </c>
      <c r="B841" s="9">
        <v>32.221739999999997</v>
      </c>
      <c r="C841" s="9">
        <v>-110.92648</v>
      </c>
      <c r="D841" t="s">
        <v>2567</v>
      </c>
      <c r="E841" t="s">
        <v>654</v>
      </c>
      <c r="F841" t="s">
        <v>1488</v>
      </c>
      <c r="G841" t="s">
        <v>3078</v>
      </c>
      <c r="H841" t="str">
        <f t="shared" si="33"/>
        <v>USALocation</v>
      </c>
      <c r="I841" t="s">
        <v>395</v>
      </c>
      <c r="J841" t="str">
        <f t="shared" si="34"/>
        <v>ArizonaLocation</v>
      </c>
      <c r="K841">
        <v>32.142000000000003</v>
      </c>
      <c r="L841">
        <v>-111.175</v>
      </c>
      <c r="M841" s="3">
        <v>25012</v>
      </c>
      <c r="N841" t="s">
        <v>12</v>
      </c>
    </row>
    <row r="842" spans="1:14" x14ac:dyDescent="0.35">
      <c r="A842" t="s">
        <v>48</v>
      </c>
      <c r="B842" s="9">
        <v>32.221739999999997</v>
      </c>
      <c r="C842" s="9">
        <v>-110.92648</v>
      </c>
      <c r="D842" t="s">
        <v>2566</v>
      </c>
      <c r="E842" t="s">
        <v>653</v>
      </c>
      <c r="F842" t="s">
        <v>1487</v>
      </c>
      <c r="G842" t="s">
        <v>3078</v>
      </c>
      <c r="H842" t="str">
        <f t="shared" si="33"/>
        <v>USALocation</v>
      </c>
      <c r="I842" t="s">
        <v>395</v>
      </c>
      <c r="J842" t="str">
        <f t="shared" si="34"/>
        <v>ArizonaLocation</v>
      </c>
      <c r="K842">
        <v>32.131</v>
      </c>
      <c r="L842">
        <v>-110.955</v>
      </c>
      <c r="M842" s="3">
        <v>10440</v>
      </c>
      <c r="N842" t="s">
        <v>21</v>
      </c>
    </row>
    <row r="843" spans="1:14" x14ac:dyDescent="0.35">
      <c r="A843" t="s">
        <v>64</v>
      </c>
      <c r="B843" s="9">
        <v>36.153979999999997</v>
      </c>
      <c r="C843" s="9">
        <v>-95.992769999999993</v>
      </c>
      <c r="D843" t="s">
        <v>2893</v>
      </c>
      <c r="E843" t="s">
        <v>1012</v>
      </c>
      <c r="F843" t="s">
        <v>1815</v>
      </c>
      <c r="G843" t="s">
        <v>3078</v>
      </c>
      <c r="H843" t="str">
        <f t="shared" si="33"/>
        <v>USALocation</v>
      </c>
      <c r="I843" t="s">
        <v>463</v>
      </c>
      <c r="J843" t="str">
        <f t="shared" si="34"/>
        <v>OklahomaLocation</v>
      </c>
      <c r="K843">
        <v>36.039000000000001</v>
      </c>
      <c r="L843">
        <v>-95.983999999999995</v>
      </c>
      <c r="M843" s="3">
        <v>12809</v>
      </c>
      <c r="N843" t="s">
        <v>12</v>
      </c>
    </row>
    <row r="844" spans="1:14" x14ac:dyDescent="0.35">
      <c r="A844" t="s">
        <v>64</v>
      </c>
      <c r="B844" s="9">
        <v>36.153979999999997</v>
      </c>
      <c r="C844" s="9">
        <v>-95.992769999999993</v>
      </c>
      <c r="D844" t="s">
        <v>2892</v>
      </c>
      <c r="E844" t="s">
        <v>1011</v>
      </c>
      <c r="F844" t="s">
        <v>1814</v>
      </c>
      <c r="G844" t="s">
        <v>3078</v>
      </c>
      <c r="H844" t="str">
        <f t="shared" si="33"/>
        <v>USALocation</v>
      </c>
      <c r="I844" t="s">
        <v>463</v>
      </c>
      <c r="J844" t="str">
        <f t="shared" si="34"/>
        <v>OklahomaLocation</v>
      </c>
      <c r="K844">
        <v>36.198999999999998</v>
      </c>
      <c r="L844">
        <v>-95.887</v>
      </c>
      <c r="M844" s="3">
        <v>10732</v>
      </c>
      <c r="N844" t="s">
        <v>17</v>
      </c>
    </row>
    <row r="845" spans="1:14" x14ac:dyDescent="0.35">
      <c r="A845" t="s">
        <v>64</v>
      </c>
      <c r="B845" s="9">
        <v>36.153979999999997</v>
      </c>
      <c r="C845" s="9">
        <v>-95.992769999999993</v>
      </c>
      <c r="D845" t="s">
        <v>2894</v>
      </c>
      <c r="E845" t="s">
        <v>1013</v>
      </c>
      <c r="F845" t="s">
        <v>1816</v>
      </c>
      <c r="G845" t="s">
        <v>3078</v>
      </c>
      <c r="H845" t="str">
        <f t="shared" si="33"/>
        <v>USALocation</v>
      </c>
      <c r="I845" t="s">
        <v>463</v>
      </c>
      <c r="J845" t="str">
        <f t="shared" si="34"/>
        <v>OklahomaLocation</v>
      </c>
      <c r="K845">
        <v>36.174999999999997</v>
      </c>
      <c r="L845">
        <v>-96.152000000000001</v>
      </c>
      <c r="M845" s="3">
        <v>14484</v>
      </c>
      <c r="N845" t="s">
        <v>12</v>
      </c>
    </row>
    <row r="846" spans="1:14" x14ac:dyDescent="0.35">
      <c r="A846" t="s">
        <v>206</v>
      </c>
      <c r="B846" s="9">
        <v>32.351260000000003</v>
      </c>
      <c r="C846" s="9">
        <v>-95.301060000000007</v>
      </c>
      <c r="D846" t="s">
        <v>2986</v>
      </c>
      <c r="E846" t="s">
        <v>1111</v>
      </c>
      <c r="F846" t="s">
        <v>1909</v>
      </c>
      <c r="G846" t="s">
        <v>3078</v>
      </c>
      <c r="H846" t="str">
        <f t="shared" si="33"/>
        <v>USALocation</v>
      </c>
      <c r="I846" t="s">
        <v>478</v>
      </c>
      <c r="J846" t="str">
        <f t="shared" si="34"/>
        <v>TexasLocation</v>
      </c>
      <c r="K846">
        <v>32.353999999999999</v>
      </c>
      <c r="L846">
        <v>-95.403000000000006</v>
      </c>
      <c r="M846" s="3">
        <v>9580</v>
      </c>
      <c r="N846" t="s">
        <v>12</v>
      </c>
    </row>
    <row r="847" spans="1:14" x14ac:dyDescent="0.35">
      <c r="A847" t="s">
        <v>175</v>
      </c>
      <c r="B847" s="9">
        <v>38.104089999999999</v>
      </c>
      <c r="C847" s="9">
        <v>-122.25664</v>
      </c>
      <c r="D847" t="s">
        <v>2640</v>
      </c>
      <c r="E847" t="s">
        <v>730</v>
      </c>
      <c r="F847" t="s">
        <v>1562</v>
      </c>
      <c r="G847" t="s">
        <v>3078</v>
      </c>
      <c r="H847" t="str">
        <f t="shared" si="33"/>
        <v>USALocation</v>
      </c>
      <c r="I847" t="s">
        <v>399</v>
      </c>
      <c r="J847" t="str">
        <f t="shared" si="34"/>
        <v>CaliforniaLocation</v>
      </c>
      <c r="K847">
        <v>38.15</v>
      </c>
      <c r="L847">
        <v>-122.55</v>
      </c>
      <c r="M847" s="3">
        <v>26163</v>
      </c>
      <c r="N847" t="s">
        <v>12</v>
      </c>
    </row>
    <row r="848" spans="1:14" x14ac:dyDescent="0.35">
      <c r="A848" t="s">
        <v>175</v>
      </c>
      <c r="B848" s="9">
        <v>38.104089999999999</v>
      </c>
      <c r="C848" s="9">
        <v>-122.25664</v>
      </c>
      <c r="D848" t="s">
        <v>2639</v>
      </c>
      <c r="E848" t="s">
        <v>729</v>
      </c>
      <c r="F848" t="s">
        <v>1561</v>
      </c>
      <c r="G848" t="s">
        <v>3078</v>
      </c>
      <c r="H848" t="str">
        <f t="shared" si="33"/>
        <v>USALocation</v>
      </c>
      <c r="I848" t="s">
        <v>399</v>
      </c>
      <c r="J848" t="str">
        <f t="shared" si="34"/>
        <v>CaliforniaLocation</v>
      </c>
      <c r="K848">
        <v>38.21</v>
      </c>
      <c r="L848">
        <v>-122.285</v>
      </c>
      <c r="M848" s="3">
        <v>12034</v>
      </c>
      <c r="N848" t="s">
        <v>12</v>
      </c>
    </row>
    <row r="849" spans="1:14" x14ac:dyDescent="0.35">
      <c r="A849" t="s">
        <v>136</v>
      </c>
      <c r="B849" s="9">
        <v>45.638730000000002</v>
      </c>
      <c r="C849" s="9">
        <v>-122.66149</v>
      </c>
      <c r="D849" t="s">
        <v>2899</v>
      </c>
      <c r="E849" t="s">
        <v>1019</v>
      </c>
      <c r="F849" t="s">
        <v>1821</v>
      </c>
      <c r="G849" t="s">
        <v>3078</v>
      </c>
      <c r="H849" t="str">
        <f t="shared" si="33"/>
        <v>USALocation</v>
      </c>
      <c r="I849" t="s">
        <v>465</v>
      </c>
      <c r="J849" t="str">
        <f t="shared" si="34"/>
        <v>OregonLocation</v>
      </c>
      <c r="K849">
        <v>45.773000000000003</v>
      </c>
      <c r="L849">
        <v>-122.861</v>
      </c>
      <c r="M849" s="3">
        <v>21515</v>
      </c>
      <c r="N849" t="s">
        <v>12</v>
      </c>
    </row>
    <row r="850" spans="1:14" x14ac:dyDescent="0.35">
      <c r="A850" t="s">
        <v>173</v>
      </c>
      <c r="B850" s="9">
        <v>34.536110000000001</v>
      </c>
      <c r="C850" s="9">
        <v>-117.29116</v>
      </c>
      <c r="D850" t="s">
        <v>2641</v>
      </c>
      <c r="E850" t="s">
        <v>731</v>
      </c>
      <c r="F850" t="s">
        <v>1563</v>
      </c>
      <c r="G850" t="s">
        <v>3078</v>
      </c>
      <c r="H850" t="str">
        <f t="shared" si="33"/>
        <v>USALocation</v>
      </c>
      <c r="I850" t="s">
        <v>399</v>
      </c>
      <c r="J850" t="str">
        <f t="shared" si="34"/>
        <v>CaliforniaLocation</v>
      </c>
      <c r="K850">
        <v>34.582999999999998</v>
      </c>
      <c r="L850">
        <v>-117.383</v>
      </c>
      <c r="M850" s="3">
        <v>9895</v>
      </c>
      <c r="N850" t="s">
        <v>12</v>
      </c>
    </row>
    <row r="851" spans="1:14" x14ac:dyDescent="0.35">
      <c r="A851" t="s">
        <v>58</v>
      </c>
      <c r="B851" s="9">
        <v>36.852930000000001</v>
      </c>
      <c r="C851" s="9">
        <v>-75.977990000000005</v>
      </c>
      <c r="D851" t="s">
        <v>3006</v>
      </c>
      <c r="E851" t="s">
        <v>1134</v>
      </c>
      <c r="F851" t="s">
        <v>1929</v>
      </c>
      <c r="G851" t="s">
        <v>3078</v>
      </c>
      <c r="H851" t="str">
        <f t="shared" si="33"/>
        <v>USALocation</v>
      </c>
      <c r="I851" t="s">
        <v>485</v>
      </c>
      <c r="J851" t="str">
        <f t="shared" si="34"/>
        <v>VirginiaLocation</v>
      </c>
      <c r="K851">
        <v>36.695</v>
      </c>
      <c r="L851">
        <v>-76.135999999999996</v>
      </c>
      <c r="M851" s="3">
        <v>22504</v>
      </c>
      <c r="N851" t="s">
        <v>12</v>
      </c>
    </row>
    <row r="852" spans="1:14" x14ac:dyDescent="0.35">
      <c r="A852" t="s">
        <v>58</v>
      </c>
      <c r="B852" s="9">
        <v>36.852930000000001</v>
      </c>
      <c r="C852" s="9">
        <v>-75.977990000000005</v>
      </c>
      <c r="D852" t="s">
        <v>3005</v>
      </c>
      <c r="E852" t="s">
        <v>1133</v>
      </c>
      <c r="F852" t="s">
        <v>1928</v>
      </c>
      <c r="G852" t="s">
        <v>3078</v>
      </c>
      <c r="H852" t="str">
        <f t="shared" si="33"/>
        <v>USALocation</v>
      </c>
      <c r="I852" t="s">
        <v>485</v>
      </c>
      <c r="J852" t="str">
        <f t="shared" si="34"/>
        <v>VirginiaLocation</v>
      </c>
      <c r="K852">
        <v>36.902999999999999</v>
      </c>
      <c r="L852">
        <v>-76.191999999999993</v>
      </c>
      <c r="M852" s="3">
        <v>19832</v>
      </c>
      <c r="N852" t="s">
        <v>13</v>
      </c>
    </row>
    <row r="853" spans="1:14" x14ac:dyDescent="0.35">
      <c r="A853" t="s">
        <v>58</v>
      </c>
      <c r="B853" s="9">
        <v>36.852930000000001</v>
      </c>
      <c r="C853" s="9">
        <v>-75.977990000000005</v>
      </c>
      <c r="D853" t="s">
        <v>3007</v>
      </c>
      <c r="E853" t="s">
        <v>1135</v>
      </c>
      <c r="F853" t="s">
        <v>1930</v>
      </c>
      <c r="G853" t="s">
        <v>3078</v>
      </c>
      <c r="H853" t="str">
        <f t="shared" si="33"/>
        <v>USALocation</v>
      </c>
      <c r="I853" t="s">
        <v>485</v>
      </c>
      <c r="J853" t="str">
        <f t="shared" si="34"/>
        <v>VirginiaLocation</v>
      </c>
      <c r="K853">
        <v>36.936999999999998</v>
      </c>
      <c r="L853">
        <v>-76.289000000000001</v>
      </c>
      <c r="M853" s="3">
        <v>29194</v>
      </c>
      <c r="N853" t="s">
        <v>12</v>
      </c>
    </row>
    <row r="854" spans="1:14" x14ac:dyDescent="0.35">
      <c r="A854" t="s">
        <v>58</v>
      </c>
      <c r="B854" s="9">
        <v>36.852930000000001</v>
      </c>
      <c r="C854" s="9">
        <v>-75.977990000000005</v>
      </c>
      <c r="D854" t="s">
        <v>3004</v>
      </c>
      <c r="E854" t="s">
        <v>1132</v>
      </c>
      <c r="F854" t="s">
        <v>1927</v>
      </c>
      <c r="G854" t="s">
        <v>3078</v>
      </c>
      <c r="H854" t="str">
        <f t="shared" si="33"/>
        <v>USALocation</v>
      </c>
      <c r="I854" t="s">
        <v>485</v>
      </c>
      <c r="J854" t="str">
        <f t="shared" si="34"/>
        <v>VirginiaLocation</v>
      </c>
      <c r="K854">
        <v>36.817</v>
      </c>
      <c r="L854">
        <v>-76.033000000000001</v>
      </c>
      <c r="M854" s="3">
        <v>6319</v>
      </c>
      <c r="N854" t="s">
        <v>12</v>
      </c>
    </row>
    <row r="855" spans="1:14" x14ac:dyDescent="0.35">
      <c r="A855" t="s">
        <v>169</v>
      </c>
      <c r="B855" s="9">
        <v>36.33023</v>
      </c>
      <c r="C855" s="9">
        <v>-119.29206000000001</v>
      </c>
      <c r="D855" t="s">
        <v>2642</v>
      </c>
      <c r="E855" t="s">
        <v>732</v>
      </c>
      <c r="F855" t="s">
        <v>1564</v>
      </c>
      <c r="G855" t="s">
        <v>3078</v>
      </c>
      <c r="H855" t="str">
        <f t="shared" si="33"/>
        <v>USALocation</v>
      </c>
      <c r="I855" t="s">
        <v>399</v>
      </c>
      <c r="J855" t="str">
        <f t="shared" si="34"/>
        <v>CaliforniaLocation</v>
      </c>
      <c r="K855">
        <v>36.317</v>
      </c>
      <c r="L855">
        <v>-119.4</v>
      </c>
      <c r="M855" s="3">
        <v>9781</v>
      </c>
      <c r="N855" t="s">
        <v>12</v>
      </c>
    </row>
    <row r="856" spans="1:14" x14ac:dyDescent="0.35">
      <c r="A856" t="s">
        <v>163</v>
      </c>
      <c r="B856" s="9">
        <v>31.549330000000001</v>
      </c>
      <c r="C856" s="9">
        <v>-97.14667</v>
      </c>
      <c r="D856" t="s">
        <v>2989</v>
      </c>
      <c r="E856" t="s">
        <v>1114</v>
      </c>
      <c r="F856" t="s">
        <v>1912</v>
      </c>
      <c r="G856" t="s">
        <v>3078</v>
      </c>
      <c r="H856" t="str">
        <f t="shared" si="33"/>
        <v>USALocation</v>
      </c>
      <c r="I856" t="s">
        <v>478</v>
      </c>
      <c r="J856" t="str">
        <f t="shared" si="34"/>
        <v>TexasLocation</v>
      </c>
      <c r="K856">
        <v>31.484999999999999</v>
      </c>
      <c r="L856">
        <v>-97.316000000000003</v>
      </c>
      <c r="M856" s="3">
        <v>17572</v>
      </c>
      <c r="N856" t="s">
        <v>12</v>
      </c>
    </row>
    <row r="857" spans="1:14" x14ac:dyDescent="0.35">
      <c r="A857" t="s">
        <v>163</v>
      </c>
      <c r="B857" s="9">
        <v>31.549330000000001</v>
      </c>
      <c r="C857" s="9">
        <v>-97.14667</v>
      </c>
      <c r="D857" t="s">
        <v>2988</v>
      </c>
      <c r="E857" t="s">
        <v>1113</v>
      </c>
      <c r="F857" t="s">
        <v>1911</v>
      </c>
      <c r="G857" t="s">
        <v>3078</v>
      </c>
      <c r="H857" t="str">
        <f t="shared" si="33"/>
        <v>USALocation</v>
      </c>
      <c r="I857" t="s">
        <v>478</v>
      </c>
      <c r="J857" t="str">
        <f t="shared" si="34"/>
        <v>TexasLocation</v>
      </c>
      <c r="K857">
        <v>31.638000000000002</v>
      </c>
      <c r="L857">
        <v>-97.073999999999998</v>
      </c>
      <c r="M857" s="3">
        <v>12024</v>
      </c>
      <c r="N857" t="s">
        <v>12</v>
      </c>
    </row>
    <row r="858" spans="1:14" x14ac:dyDescent="0.35">
      <c r="A858" t="s">
        <v>163</v>
      </c>
      <c r="B858" s="9">
        <v>31.549330000000001</v>
      </c>
      <c r="C858" s="9">
        <v>-97.14667</v>
      </c>
      <c r="D858" t="s">
        <v>2987</v>
      </c>
      <c r="E858" t="s">
        <v>1112</v>
      </c>
      <c r="F858" t="s">
        <v>1910</v>
      </c>
      <c r="G858" t="s">
        <v>3078</v>
      </c>
      <c r="H858" t="str">
        <f t="shared" si="33"/>
        <v>USALocation</v>
      </c>
      <c r="I858" t="s">
        <v>478</v>
      </c>
      <c r="J858" t="str">
        <f t="shared" si="34"/>
        <v>TexasLocation</v>
      </c>
      <c r="K858">
        <v>31.619</v>
      </c>
      <c r="L858">
        <v>-97.227999999999994</v>
      </c>
      <c r="M858" s="3">
        <v>10925</v>
      </c>
      <c r="N858" t="s">
        <v>12</v>
      </c>
    </row>
    <row r="859" spans="1:14" x14ac:dyDescent="0.35">
      <c r="A859" t="s">
        <v>158</v>
      </c>
      <c r="B859" s="9">
        <v>42.49044</v>
      </c>
      <c r="C859" s="9">
        <v>-83.013040000000004</v>
      </c>
      <c r="D859" t="s">
        <v>2802</v>
      </c>
      <c r="E859" t="s">
        <v>907</v>
      </c>
      <c r="F859" t="s">
        <v>1724</v>
      </c>
      <c r="G859" t="s">
        <v>3078</v>
      </c>
      <c r="H859" t="str">
        <f t="shared" si="33"/>
        <v>USALocation</v>
      </c>
      <c r="I859" t="s">
        <v>434</v>
      </c>
      <c r="J859" t="str">
        <f t="shared" si="34"/>
        <v>MichiganLocation</v>
      </c>
      <c r="K859">
        <v>42.607999999999997</v>
      </c>
      <c r="L859">
        <v>-82.817999999999998</v>
      </c>
      <c r="M859" s="3">
        <v>20643</v>
      </c>
      <c r="N859" t="s">
        <v>12</v>
      </c>
    </row>
    <row r="860" spans="1:14" x14ac:dyDescent="0.35">
      <c r="A860" t="s">
        <v>45</v>
      </c>
      <c r="B860" s="9">
        <v>38.895110000000003</v>
      </c>
      <c r="C860" s="9">
        <v>-77.036370000000005</v>
      </c>
      <c r="D860" t="s">
        <v>2776</v>
      </c>
      <c r="E860" t="s">
        <v>879</v>
      </c>
      <c r="F860" t="s">
        <v>1698</v>
      </c>
      <c r="G860" t="s">
        <v>3078</v>
      </c>
      <c r="H860" t="str">
        <f t="shared" si="33"/>
        <v>USALocation</v>
      </c>
      <c r="I860" t="s">
        <v>429</v>
      </c>
      <c r="J860" t="str">
        <f t="shared" si="34"/>
        <v>MarylandLocation</v>
      </c>
      <c r="K860">
        <v>38.817</v>
      </c>
      <c r="L860">
        <v>-76.867000000000004</v>
      </c>
      <c r="M860" s="3">
        <v>17044</v>
      </c>
      <c r="N860" t="s">
        <v>12</v>
      </c>
    </row>
    <row r="861" spans="1:14" x14ac:dyDescent="0.35">
      <c r="A861" t="s">
        <v>45</v>
      </c>
      <c r="B861" s="9">
        <v>38.895110000000003</v>
      </c>
      <c r="C861" s="9">
        <v>-77.036370000000005</v>
      </c>
      <c r="D861" t="s">
        <v>2775</v>
      </c>
      <c r="E861" t="s">
        <v>878</v>
      </c>
      <c r="F861" t="s">
        <v>1697</v>
      </c>
      <c r="G861" t="s">
        <v>3078</v>
      </c>
      <c r="H861" t="str">
        <f t="shared" si="33"/>
        <v>USALocation</v>
      </c>
      <c r="I861" t="s">
        <v>429</v>
      </c>
      <c r="J861" t="str">
        <f t="shared" si="34"/>
        <v>MarylandLocation</v>
      </c>
      <c r="K861">
        <v>38.981000000000002</v>
      </c>
      <c r="L861">
        <v>-76.921999999999997</v>
      </c>
      <c r="M861" s="3">
        <v>13749</v>
      </c>
      <c r="N861" t="s">
        <v>12</v>
      </c>
    </row>
    <row r="862" spans="1:14" x14ac:dyDescent="0.35">
      <c r="A862" t="s">
        <v>45</v>
      </c>
      <c r="B862" s="9">
        <v>38.895110000000003</v>
      </c>
      <c r="C862" s="9">
        <v>-77.036370000000005</v>
      </c>
      <c r="D862" t="s">
        <v>2777</v>
      </c>
      <c r="E862" t="s">
        <v>880</v>
      </c>
      <c r="F862" t="s">
        <v>1699</v>
      </c>
      <c r="G862" t="s">
        <v>3078</v>
      </c>
      <c r="H862" t="str">
        <f t="shared" si="33"/>
        <v>USALocation</v>
      </c>
      <c r="I862" t="s">
        <v>429</v>
      </c>
      <c r="J862" t="str">
        <f t="shared" si="34"/>
        <v>MarylandLocation</v>
      </c>
      <c r="K862">
        <v>38.716999999999999</v>
      </c>
      <c r="L862">
        <v>-77.183000000000007</v>
      </c>
      <c r="M862" s="3">
        <v>23530</v>
      </c>
      <c r="N862" t="s">
        <v>12</v>
      </c>
    </row>
    <row r="863" spans="1:14" x14ac:dyDescent="0.35">
      <c r="A863" t="s">
        <v>45</v>
      </c>
      <c r="B863" s="9">
        <v>38.895110000000003</v>
      </c>
      <c r="C863" s="9">
        <v>-77.036370000000005</v>
      </c>
      <c r="D863" t="s">
        <v>3024</v>
      </c>
      <c r="E863" t="s">
        <v>1153</v>
      </c>
      <c r="F863" t="s">
        <v>1947</v>
      </c>
      <c r="G863" t="s">
        <v>3078</v>
      </c>
      <c r="H863" t="str">
        <f t="shared" si="33"/>
        <v>USALocation</v>
      </c>
      <c r="I863" t="s">
        <v>611</v>
      </c>
      <c r="J863" t="str">
        <f t="shared" si="34"/>
        <v>WashingtonDCLocation</v>
      </c>
      <c r="K863">
        <v>38.847000000000001</v>
      </c>
      <c r="L863">
        <v>-77.034999999999997</v>
      </c>
      <c r="M863" s="3">
        <v>5350</v>
      </c>
      <c r="N863" t="s">
        <v>13</v>
      </c>
    </row>
    <row r="864" spans="1:14" x14ac:dyDescent="0.35">
      <c r="A864" t="s">
        <v>200</v>
      </c>
      <c r="B864" s="9">
        <v>26.715340000000001</v>
      </c>
      <c r="C864" s="9">
        <v>-80.053370000000001</v>
      </c>
      <c r="D864" t="s">
        <v>2708</v>
      </c>
      <c r="E864" t="s">
        <v>802</v>
      </c>
      <c r="F864" t="s">
        <v>1630</v>
      </c>
      <c r="G864" t="s">
        <v>3078</v>
      </c>
      <c r="H864" t="str">
        <f t="shared" si="33"/>
        <v>USALocation</v>
      </c>
      <c r="I864" t="s">
        <v>409</v>
      </c>
      <c r="J864" t="str">
        <f t="shared" si="34"/>
        <v>FloridaLocation</v>
      </c>
      <c r="K864">
        <v>26.684999999999999</v>
      </c>
      <c r="L864">
        <v>-80.099000000000004</v>
      </c>
      <c r="M864" s="3">
        <v>5650</v>
      </c>
      <c r="N864" t="s">
        <v>12</v>
      </c>
    </row>
    <row r="865" spans="1:14" x14ac:dyDescent="0.35">
      <c r="A865" t="s">
        <v>65</v>
      </c>
      <c r="B865" s="9">
        <v>37.692239999999998</v>
      </c>
      <c r="C865" s="9">
        <v>-97.337540000000004</v>
      </c>
      <c r="D865" t="s">
        <v>2754</v>
      </c>
      <c r="E865" t="s">
        <v>854</v>
      </c>
      <c r="F865" t="s">
        <v>1676</v>
      </c>
      <c r="G865" t="s">
        <v>3078</v>
      </c>
      <c r="H865" t="str">
        <f t="shared" si="33"/>
        <v>USALocation</v>
      </c>
      <c r="I865" t="s">
        <v>421</v>
      </c>
      <c r="J865" t="str">
        <f t="shared" si="34"/>
        <v>KansasLocation</v>
      </c>
      <c r="K865">
        <v>37.746000000000002</v>
      </c>
      <c r="L865">
        <v>-97.221000000000004</v>
      </c>
      <c r="M865" s="3">
        <v>11866</v>
      </c>
      <c r="N865" t="s">
        <v>12</v>
      </c>
    </row>
    <row r="866" spans="1:14" x14ac:dyDescent="0.35">
      <c r="A866" t="s">
        <v>65</v>
      </c>
      <c r="B866" s="9">
        <v>37.692239999999998</v>
      </c>
      <c r="C866" s="9">
        <v>-97.337540000000004</v>
      </c>
      <c r="D866" t="s">
        <v>2753</v>
      </c>
      <c r="E866" t="s">
        <v>853</v>
      </c>
      <c r="F866" t="s">
        <v>1675</v>
      </c>
      <c r="G866" t="s">
        <v>3078</v>
      </c>
      <c r="H866" t="str">
        <f t="shared" si="33"/>
        <v>USALocation</v>
      </c>
      <c r="I866" t="s">
        <v>421</v>
      </c>
      <c r="J866" t="str">
        <f t="shared" si="34"/>
        <v>KansasLocation</v>
      </c>
      <c r="K866">
        <v>37.616999999999997</v>
      </c>
      <c r="L866">
        <v>-97.266999999999996</v>
      </c>
      <c r="M866" s="3">
        <v>10419</v>
      </c>
      <c r="N866" t="s">
        <v>12</v>
      </c>
    </row>
    <row r="867" spans="1:14" x14ac:dyDescent="0.35">
      <c r="A867" t="s">
        <v>65</v>
      </c>
      <c r="B867" s="9">
        <v>37.692239999999998</v>
      </c>
      <c r="C867" s="9">
        <v>-97.337540000000004</v>
      </c>
      <c r="D867" t="s">
        <v>2752</v>
      </c>
      <c r="E867" t="s">
        <v>852</v>
      </c>
      <c r="F867" t="s">
        <v>1674</v>
      </c>
      <c r="G867" t="s">
        <v>3078</v>
      </c>
      <c r="H867" t="str">
        <f t="shared" si="33"/>
        <v>USALocation</v>
      </c>
      <c r="I867" t="s">
        <v>421</v>
      </c>
      <c r="J867" t="str">
        <f t="shared" si="34"/>
        <v>KansasLocation</v>
      </c>
      <c r="K867">
        <v>37.648000000000003</v>
      </c>
      <c r="L867">
        <v>-97.43</v>
      </c>
      <c r="M867" s="3">
        <v>9509</v>
      </c>
      <c r="N867" t="s">
        <v>17</v>
      </c>
    </row>
    <row r="868" spans="1:14" x14ac:dyDescent="0.35">
      <c r="A868" t="s">
        <v>204</v>
      </c>
      <c r="B868" s="9">
        <v>33.913710000000002</v>
      </c>
      <c r="C868" s="9">
        <v>-98.493390000000005</v>
      </c>
      <c r="D868" t="s">
        <v>2990</v>
      </c>
      <c r="E868" t="s">
        <v>1115</v>
      </c>
      <c r="F868" t="s">
        <v>1913</v>
      </c>
      <c r="G868" t="s">
        <v>3078</v>
      </c>
      <c r="H868" t="str">
        <f t="shared" si="33"/>
        <v>USALocation</v>
      </c>
      <c r="I868" t="s">
        <v>478</v>
      </c>
      <c r="J868" t="str">
        <f t="shared" si="34"/>
        <v>TexasLocation</v>
      </c>
      <c r="K868">
        <v>33.85</v>
      </c>
      <c r="L868">
        <v>-98.483000000000004</v>
      </c>
      <c r="M868" s="3">
        <v>7148</v>
      </c>
      <c r="N868" t="s">
        <v>12</v>
      </c>
    </row>
    <row r="869" spans="1:14" x14ac:dyDescent="0.35">
      <c r="A869" t="s">
        <v>204</v>
      </c>
      <c r="B869" s="9">
        <v>33.913710000000002</v>
      </c>
      <c r="C869" s="9">
        <v>-98.493390000000005</v>
      </c>
      <c r="D869" t="s">
        <v>2991</v>
      </c>
      <c r="E869" t="s">
        <v>1116</v>
      </c>
      <c r="F869" t="s">
        <v>1914</v>
      </c>
      <c r="G869" t="s">
        <v>3078</v>
      </c>
      <c r="H869" t="str">
        <f t="shared" si="33"/>
        <v>USALocation</v>
      </c>
      <c r="I869" t="s">
        <v>478</v>
      </c>
      <c r="J869" t="str">
        <f t="shared" si="34"/>
        <v>TexasLocation</v>
      </c>
      <c r="K869">
        <v>33.978999999999999</v>
      </c>
      <c r="L869">
        <v>-98.492999999999995</v>
      </c>
      <c r="M869" s="3">
        <v>7260</v>
      </c>
      <c r="N869" t="s">
        <v>12</v>
      </c>
    </row>
    <row r="870" spans="1:14" x14ac:dyDescent="0.35">
      <c r="A870" t="s">
        <v>186</v>
      </c>
      <c r="B870" s="9">
        <v>34.225729999999999</v>
      </c>
      <c r="C870" s="9">
        <v>-77.944710000000001</v>
      </c>
      <c r="D870" t="s">
        <v>2863</v>
      </c>
      <c r="E870" t="s">
        <v>979</v>
      </c>
      <c r="F870" t="s">
        <v>1785</v>
      </c>
      <c r="G870" t="s">
        <v>3078</v>
      </c>
      <c r="H870" t="str">
        <f t="shared" si="33"/>
        <v>USALocation</v>
      </c>
      <c r="I870" t="s">
        <v>457</v>
      </c>
      <c r="J870" t="str">
        <f t="shared" si="34"/>
        <v>NorthCarolinaLocation</v>
      </c>
      <c r="K870">
        <v>34.268000000000001</v>
      </c>
      <c r="L870">
        <v>-77.900000000000006</v>
      </c>
      <c r="M870" s="3">
        <v>6243</v>
      </c>
      <c r="N870" t="s">
        <v>12</v>
      </c>
    </row>
    <row r="871" spans="1:14" x14ac:dyDescent="0.35">
      <c r="A871" t="s">
        <v>99</v>
      </c>
      <c r="B871" s="9">
        <v>36.09986</v>
      </c>
      <c r="C871" s="9">
        <v>-80.244219999999999</v>
      </c>
      <c r="D871" t="s">
        <v>2864</v>
      </c>
      <c r="E871" t="s">
        <v>980</v>
      </c>
      <c r="F871" t="s">
        <v>1786</v>
      </c>
      <c r="G871" t="s">
        <v>3078</v>
      </c>
      <c r="H871" t="str">
        <f t="shared" si="33"/>
        <v>USALocation</v>
      </c>
      <c r="I871" t="s">
        <v>457</v>
      </c>
      <c r="J871" t="str">
        <f t="shared" si="34"/>
        <v>NorthCarolinaLocation</v>
      </c>
      <c r="K871">
        <v>36.134</v>
      </c>
      <c r="L871">
        <v>-80.221999999999994</v>
      </c>
      <c r="M871" s="3">
        <v>4288</v>
      </c>
      <c r="N871" t="s">
        <v>12</v>
      </c>
    </row>
    <row r="872" spans="1:14" x14ac:dyDescent="0.35">
      <c r="A872" t="s">
        <v>546</v>
      </c>
      <c r="B872" t="s">
        <v>3032</v>
      </c>
      <c r="C872" t="s">
        <v>3032</v>
      </c>
      <c r="D872" s="4" t="s">
        <v>547</v>
      </c>
      <c r="E872" t="s">
        <v>547</v>
      </c>
      <c r="F872" s="5" t="s">
        <v>548</v>
      </c>
      <c r="G872" t="s">
        <v>3078</v>
      </c>
      <c r="H872" t="str">
        <f t="shared" si="33"/>
        <v>USALocation</v>
      </c>
      <c r="I872" s="6" t="s">
        <v>540</v>
      </c>
      <c r="J872" t="str">
        <f t="shared" si="34"/>
        <v>CENSUSLocation</v>
      </c>
      <c r="M872" s="3"/>
      <c r="N872" t="s">
        <v>21</v>
      </c>
    </row>
    <row r="873" spans="1:14" x14ac:dyDescent="0.35">
      <c r="A873" t="s">
        <v>126</v>
      </c>
      <c r="B873" s="9">
        <v>42.262590000000003</v>
      </c>
      <c r="C873" s="9">
        <v>-71.802289999999999</v>
      </c>
      <c r="D873" t="s">
        <v>2788</v>
      </c>
      <c r="E873" t="s">
        <v>892</v>
      </c>
      <c r="F873" t="s">
        <v>1710</v>
      </c>
      <c r="G873" t="s">
        <v>3078</v>
      </c>
      <c r="H873" t="str">
        <f t="shared" si="33"/>
        <v>USALocation</v>
      </c>
      <c r="I873" t="s">
        <v>431</v>
      </c>
      <c r="J873" t="str">
        <f t="shared" si="34"/>
        <v>MassachusettsLocation</v>
      </c>
      <c r="K873">
        <v>42.271000000000001</v>
      </c>
      <c r="L873">
        <v>-71.873000000000005</v>
      </c>
      <c r="M873" s="3">
        <v>5893</v>
      </c>
      <c r="N873" t="s">
        <v>13</v>
      </c>
    </row>
    <row r="874" spans="1:14" x14ac:dyDescent="0.35">
      <c r="A874" t="s">
        <v>555</v>
      </c>
      <c r="B874" t="s">
        <v>3032</v>
      </c>
      <c r="C874" t="s">
        <v>3032</v>
      </c>
      <c r="D874" s="4" t="s">
        <v>556</v>
      </c>
      <c r="E874" t="s">
        <v>556</v>
      </c>
      <c r="F874" s="5" t="s">
        <v>557</v>
      </c>
      <c r="G874" t="s">
        <v>3078</v>
      </c>
      <c r="H874" t="str">
        <f t="shared" si="33"/>
        <v>USALocation</v>
      </c>
      <c r="I874" s="6" t="s">
        <v>540</v>
      </c>
      <c r="J874" t="str">
        <f t="shared" si="34"/>
        <v>CENSUSLocation</v>
      </c>
      <c r="M874" s="3"/>
      <c r="N874" t="s">
        <v>17</v>
      </c>
    </row>
  </sheetData>
  <autoFilter ref="A1:N874" xr:uid="{C869517F-49AA-47E4-B947-7E4BABDF16C4}"/>
  <sortState xmlns:xlrd2="http://schemas.microsoft.com/office/spreadsheetml/2017/richdata2" ref="U2:W96">
    <sortCondition ref="V73"/>
  </sortState>
  <mergeCells count="1">
    <mergeCell ref="R12:S12"/>
  </mergeCells>
  <phoneticPr fontId="2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E476-6625-4E30-8943-98A5606695EA}">
  <sheetPr codeName="Sheet3">
    <tabColor theme="1"/>
  </sheetPr>
  <dimension ref="A1:GF582"/>
  <sheetViews>
    <sheetView workbookViewId="0"/>
  </sheetViews>
  <sheetFormatPr defaultRowHeight="14.5" x14ac:dyDescent="0.35"/>
  <cols>
    <col min="1" max="1" width="19.6328125" bestFit="1" customWidth="1"/>
    <col min="2" max="2" width="9" bestFit="1" customWidth="1"/>
    <col min="3" max="3" width="10.6328125" bestFit="1" customWidth="1"/>
    <col min="4" max="4" width="36.08984375" bestFit="1" customWidth="1"/>
    <col min="5" max="5" width="51" bestFit="1" customWidth="1"/>
    <col min="6" max="6" width="22" bestFit="1" customWidth="1"/>
    <col min="7" max="7" width="23.36328125" bestFit="1" customWidth="1"/>
    <col min="8" max="8" width="20.36328125" bestFit="1" customWidth="1"/>
    <col min="9" max="9" width="10.6328125" bestFit="1" customWidth="1"/>
    <col min="10" max="10" width="11.36328125" bestFit="1" customWidth="1"/>
    <col min="11" max="11" width="14.36328125" bestFit="1" customWidth="1"/>
    <col min="12" max="12" width="5.08984375" bestFit="1" customWidth="1"/>
    <col min="15" max="15" width="20.36328125" bestFit="1" customWidth="1"/>
    <col min="16" max="16" width="28" bestFit="1" customWidth="1"/>
    <col min="17" max="17" width="28" customWidth="1"/>
    <col min="18" max="18" width="8.453125" bestFit="1" customWidth="1"/>
    <col min="19" max="19" width="16.36328125" bestFit="1" customWidth="1"/>
    <col min="20" max="20" width="45.08984375" bestFit="1" customWidth="1"/>
    <col min="22" max="22" width="11" bestFit="1" customWidth="1"/>
    <col min="23" max="23" width="41.453125" bestFit="1" customWidth="1"/>
    <col min="25" max="25" width="7.6328125" bestFit="1" customWidth="1"/>
    <col min="26" max="26" width="40" bestFit="1" customWidth="1"/>
    <col min="28" max="28" width="13.36328125" bestFit="1" customWidth="1"/>
    <col min="29" max="29" width="39.90625" bestFit="1" customWidth="1"/>
    <col min="31" max="31" width="9.54296875" bestFit="1" customWidth="1"/>
    <col min="32" max="32" width="44.54296875" bestFit="1" customWidth="1"/>
    <col min="34" max="34" width="8.6328125" bestFit="1" customWidth="1"/>
    <col min="35" max="35" width="36.08984375" bestFit="1" customWidth="1"/>
    <col min="37" max="37" width="13.453125" bestFit="1" customWidth="1"/>
    <col min="38" max="38" width="48.54296875" bestFit="1" customWidth="1"/>
    <col min="40" max="40" width="11.54296875" bestFit="1" customWidth="1"/>
    <col min="41" max="41" width="44.54296875" bestFit="1" customWidth="1"/>
    <col min="43" max="43" width="9.453125" bestFit="1" customWidth="1"/>
    <col min="44" max="44" width="36" bestFit="1" customWidth="1"/>
    <col min="46" max="46" width="18.6328125" bestFit="1" customWidth="1"/>
    <col min="47" max="47" width="34.08984375" bestFit="1" customWidth="1"/>
    <col min="49" max="49" width="8.453125" bestFit="1" customWidth="1"/>
    <col min="50" max="50" width="17" bestFit="1" customWidth="1"/>
    <col min="52" max="52" width="8.453125" bestFit="1" customWidth="1"/>
    <col min="53" max="53" width="21" bestFit="1" customWidth="1"/>
    <col min="55" max="55" width="7.08984375" bestFit="1" customWidth="1"/>
    <col min="56" max="56" width="48.54296875" bestFit="1" customWidth="1"/>
    <col min="58" max="59" width="20.36328125" bestFit="1" customWidth="1"/>
    <col min="61" max="61" width="7.90625" bestFit="1" customWidth="1"/>
    <col min="62" max="62" width="43.54296875" bestFit="1" customWidth="1"/>
    <col min="64" max="64" width="7" bestFit="1" customWidth="1"/>
    <col min="65" max="65" width="42.54296875" bestFit="1" customWidth="1"/>
    <col min="67" max="67" width="6" bestFit="1" customWidth="1"/>
    <col min="68" max="68" width="36.90625" bestFit="1" customWidth="1"/>
    <col min="70" max="70" width="7" bestFit="1" customWidth="1"/>
    <col min="71" max="71" width="43" bestFit="1" customWidth="1"/>
    <col min="73" max="73" width="7.54296875" bestFit="1" customWidth="1"/>
    <col min="74" max="74" width="44" bestFit="1" customWidth="1"/>
    <col min="76" max="76" width="5.36328125" bestFit="1" customWidth="1"/>
    <col min="77" max="77" width="43.08984375" bestFit="1" customWidth="1"/>
    <col min="79" max="79" width="7" bestFit="1" customWidth="1"/>
    <col min="80" max="80" width="44" bestFit="1" customWidth="1"/>
    <col min="83" max="83" width="40.54296875" bestFit="1" customWidth="1"/>
    <col min="85" max="85" width="9.36328125" bestFit="1" customWidth="1"/>
    <col min="86" max="86" width="45.453125" bestFit="1" customWidth="1"/>
    <col min="88" max="88" width="6.54296875" bestFit="1" customWidth="1"/>
    <col min="89" max="89" width="39.453125" bestFit="1" customWidth="1"/>
    <col min="91" max="91" width="9.36328125" bestFit="1" customWidth="1"/>
    <col min="92" max="92" width="47.90625" bestFit="1" customWidth="1"/>
    <col min="94" max="94" width="14" bestFit="1" customWidth="1"/>
    <col min="95" max="95" width="44.08984375" bestFit="1" customWidth="1"/>
    <col min="97" max="97" width="9" bestFit="1" customWidth="1"/>
    <col min="98" max="98" width="43.90625" bestFit="1" customWidth="1"/>
    <col min="100" max="100" width="10.453125" bestFit="1" customWidth="1"/>
    <col min="101" max="101" width="44.08984375" bestFit="1" customWidth="1"/>
    <col min="103" max="103" width="10.6328125" bestFit="1" customWidth="1"/>
    <col min="104" max="104" width="43.36328125" bestFit="1" customWidth="1"/>
    <col min="106" max="106" width="8.54296875" bestFit="1" customWidth="1"/>
    <col min="107" max="107" width="45.6328125" bestFit="1" customWidth="1"/>
    <col min="109" max="109" width="8.90625" bestFit="1" customWidth="1"/>
    <col min="110" max="110" width="39.36328125" bestFit="1" customWidth="1"/>
    <col min="112" max="112" width="9.36328125" bestFit="1" customWidth="1"/>
    <col min="113" max="113" width="36" bestFit="1" customWidth="1"/>
    <col min="115" max="115" width="6.08984375" bestFit="1" customWidth="1"/>
    <col min="116" max="116" width="25" bestFit="1" customWidth="1"/>
    <col min="118" max="118" width="7.6328125" bestFit="1" customWidth="1"/>
    <col min="119" max="119" width="43.36328125" bestFit="1" customWidth="1"/>
    <col min="121" max="121" width="15.36328125" bestFit="1" customWidth="1"/>
    <col min="122" max="122" width="41.54296875" bestFit="1" customWidth="1"/>
    <col min="124" max="124" width="11.08984375" bestFit="1" customWidth="1"/>
    <col min="125" max="125" width="45.90625" bestFit="1" customWidth="1"/>
    <col min="127" max="127" width="12" bestFit="1" customWidth="1"/>
    <col min="128" max="128" width="45.08984375" bestFit="1" customWidth="1"/>
    <col min="130" max="130" width="9.453125" bestFit="1" customWidth="1"/>
    <col min="131" max="131" width="49.453125" bestFit="1" customWidth="1"/>
    <col min="133" max="133" width="14" bestFit="1" customWidth="1"/>
    <col min="134" max="134" width="44.36328125" bestFit="1" customWidth="1"/>
    <col min="136" max="136" width="12.6328125" bestFit="1" customWidth="1"/>
    <col min="137" max="137" width="38.453125" bestFit="1" customWidth="1"/>
    <col min="139" max="139" width="5.36328125" bestFit="1" customWidth="1"/>
    <col min="140" max="140" width="43.453125" bestFit="1" customWidth="1"/>
    <col min="142" max="142" width="10" bestFit="1" customWidth="1"/>
    <col min="143" max="143" width="47.36328125" bestFit="1" customWidth="1"/>
    <col min="145" max="145" width="11.90625" bestFit="1" customWidth="1"/>
    <col min="146" max="146" width="41.54296875" bestFit="1" customWidth="1"/>
    <col min="148" max="148" width="17.36328125" bestFit="1" customWidth="1"/>
    <col min="149" max="149" width="44" bestFit="1" customWidth="1"/>
    <col min="151" max="151" width="12.453125" bestFit="1" customWidth="1"/>
    <col min="152" max="152" width="42.6328125" bestFit="1" customWidth="1"/>
    <col min="154" max="154" width="14" bestFit="1" customWidth="1"/>
    <col min="155" max="155" width="44" bestFit="1" customWidth="1"/>
    <col min="157" max="157" width="17.36328125" bestFit="1" customWidth="1"/>
    <col min="158" max="158" width="34" bestFit="1" customWidth="1"/>
    <col min="160" max="160" width="15" bestFit="1" customWidth="1"/>
    <col min="161" max="161" width="42.453125" bestFit="1" customWidth="1"/>
    <col min="163" max="163" width="6" bestFit="1" customWidth="1"/>
    <col min="164" max="164" width="44.453125" bestFit="1" customWidth="1"/>
    <col min="166" max="166" width="9.453125" bestFit="1" customWidth="1"/>
    <col min="167" max="167" width="43.08984375" bestFit="1" customWidth="1"/>
    <col min="169" max="169" width="13.36328125" bestFit="1" customWidth="1"/>
    <col min="170" max="170" width="39.08984375" bestFit="1" customWidth="1"/>
    <col min="172" max="172" width="7.90625" bestFit="1" customWidth="1"/>
    <col min="173" max="173" width="46.90625" bestFit="1" customWidth="1"/>
    <col min="175" max="175" width="11.54296875" bestFit="1" customWidth="1"/>
    <col min="176" max="176" width="41.54296875" bestFit="1" customWidth="1"/>
    <col min="178" max="178" width="14.54296875" bestFit="1" customWidth="1"/>
    <col min="179" max="179" width="51" bestFit="1" customWidth="1"/>
    <col min="181" max="181" width="12.90625" bestFit="1" customWidth="1"/>
    <col min="182" max="182" width="38.90625" bestFit="1" customWidth="1"/>
    <col min="184" max="184" width="10" bestFit="1" customWidth="1"/>
    <col min="185" max="185" width="44.54296875" bestFit="1" customWidth="1"/>
    <col min="187" max="187" width="9.453125" bestFit="1" customWidth="1"/>
    <col min="188" max="188" width="26.36328125" bestFit="1" customWidth="1"/>
  </cols>
  <sheetData>
    <row r="1" spans="1:188" ht="26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628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5" t="s">
        <v>9</v>
      </c>
      <c r="L1" s="14" t="s">
        <v>10</v>
      </c>
      <c r="O1" s="14" t="s">
        <v>3058</v>
      </c>
      <c r="P1" s="14" t="s">
        <v>3056</v>
      </c>
      <c r="R1" s="10" t="s">
        <v>3033</v>
      </c>
      <c r="S1" s="11" t="s">
        <v>393</v>
      </c>
      <c r="T1" s="8" t="s">
        <v>3034</v>
      </c>
      <c r="V1" s="11" t="s">
        <v>613</v>
      </c>
      <c r="W1" s="8" t="s">
        <v>3034</v>
      </c>
      <c r="Y1" s="11" t="s">
        <v>395</v>
      </c>
      <c r="Z1" s="8" t="s">
        <v>3034</v>
      </c>
      <c r="AB1" s="11" t="s">
        <v>397</v>
      </c>
      <c r="AC1" s="8" t="s">
        <v>3034</v>
      </c>
      <c r="AE1" s="11" t="s">
        <v>399</v>
      </c>
      <c r="AF1" s="8" t="s">
        <v>3034</v>
      </c>
      <c r="AH1" s="12" t="s">
        <v>540</v>
      </c>
      <c r="AI1" s="8" t="s">
        <v>3034</v>
      </c>
      <c r="AK1" s="11" t="s">
        <v>401</v>
      </c>
      <c r="AL1" s="8" t="s">
        <v>3034</v>
      </c>
      <c r="AN1" s="11" t="s">
        <v>403</v>
      </c>
      <c r="AO1" s="8" t="s">
        <v>3034</v>
      </c>
      <c r="AQ1" s="11" t="s">
        <v>405</v>
      </c>
      <c r="AR1" s="8" t="s">
        <v>3034</v>
      </c>
      <c r="AT1" s="11" t="s">
        <v>407</v>
      </c>
      <c r="AU1" s="8" t="s">
        <v>3034</v>
      </c>
      <c r="AW1" s="12" t="s">
        <v>567</v>
      </c>
      <c r="AX1" s="8" t="s">
        <v>3034</v>
      </c>
      <c r="AZ1" s="12" t="s">
        <v>580</v>
      </c>
      <c r="BA1" s="8" t="s">
        <v>3034</v>
      </c>
      <c r="BC1" s="11" t="s">
        <v>409</v>
      </c>
      <c r="BD1" s="8" t="s">
        <v>3034</v>
      </c>
      <c r="BF1" s="11" t="s">
        <v>3185</v>
      </c>
      <c r="BG1" s="8" t="s">
        <v>3034</v>
      </c>
      <c r="BI1" s="11" t="s">
        <v>411</v>
      </c>
      <c r="BJ1" s="8" t="s">
        <v>3034</v>
      </c>
      <c r="BL1" s="11" t="s">
        <v>612</v>
      </c>
      <c r="BM1" s="8" t="s">
        <v>3034</v>
      </c>
      <c r="BO1" s="11" t="s">
        <v>413</v>
      </c>
      <c r="BP1" s="8" t="s">
        <v>3034</v>
      </c>
      <c r="BR1" s="11" t="s">
        <v>415</v>
      </c>
      <c r="BS1" s="8" t="s">
        <v>3034</v>
      </c>
      <c r="BU1" s="11" t="s">
        <v>417</v>
      </c>
      <c r="BV1" s="8" t="s">
        <v>3034</v>
      </c>
      <c r="BX1" s="11" t="s">
        <v>419</v>
      </c>
      <c r="BY1" s="8" t="s">
        <v>3034</v>
      </c>
      <c r="CA1" s="11" t="s">
        <v>421</v>
      </c>
      <c r="CB1" s="8" t="s">
        <v>3034</v>
      </c>
      <c r="CD1" s="11" t="s">
        <v>423</v>
      </c>
      <c r="CE1" s="8" t="s">
        <v>3034</v>
      </c>
      <c r="CG1" s="11" t="s">
        <v>425</v>
      </c>
      <c r="CH1" s="8" t="s">
        <v>3034</v>
      </c>
      <c r="CJ1" s="11" t="s">
        <v>427</v>
      </c>
      <c r="CK1" s="8" t="s">
        <v>3034</v>
      </c>
      <c r="CM1" s="11" t="s">
        <v>429</v>
      </c>
      <c r="CN1" s="8" t="s">
        <v>3034</v>
      </c>
      <c r="CP1" s="11" t="s">
        <v>431</v>
      </c>
      <c r="CQ1" s="8" t="s">
        <v>3034</v>
      </c>
      <c r="CS1" s="11" t="s">
        <v>434</v>
      </c>
      <c r="CT1" s="8" t="s">
        <v>3034</v>
      </c>
      <c r="CV1" s="11" t="s">
        <v>436</v>
      </c>
      <c r="CW1" s="8" t="s">
        <v>3034</v>
      </c>
      <c r="CY1" s="11" t="s">
        <v>438</v>
      </c>
      <c r="CZ1" s="8" t="s">
        <v>3034</v>
      </c>
      <c r="DB1" s="11" t="s">
        <v>440</v>
      </c>
      <c r="DC1" s="8" t="s">
        <v>3034</v>
      </c>
      <c r="DE1" s="11" t="s">
        <v>442</v>
      </c>
      <c r="DF1" s="8" t="s">
        <v>3034</v>
      </c>
      <c r="DH1" s="11" t="s">
        <v>444</v>
      </c>
      <c r="DI1" s="8" t="s">
        <v>3034</v>
      </c>
      <c r="DK1" s="12" t="s">
        <v>498</v>
      </c>
      <c r="DL1" s="8" t="s">
        <v>3034</v>
      </c>
      <c r="DN1" s="11" t="s">
        <v>447</v>
      </c>
      <c r="DO1" s="8" t="s">
        <v>3034</v>
      </c>
      <c r="DQ1" s="11" t="s">
        <v>449</v>
      </c>
      <c r="DR1" s="8" t="s">
        <v>3034</v>
      </c>
      <c r="DT1" s="11" t="s">
        <v>451</v>
      </c>
      <c r="DU1" s="8" t="s">
        <v>3034</v>
      </c>
      <c r="DW1" s="11" t="s">
        <v>453</v>
      </c>
      <c r="DX1" s="8" t="s">
        <v>3034</v>
      </c>
      <c r="DZ1" s="11" t="s">
        <v>455</v>
      </c>
      <c r="EA1" s="8" t="s">
        <v>3034</v>
      </c>
      <c r="EC1" s="11" t="s">
        <v>457</v>
      </c>
      <c r="ED1" s="8" t="s">
        <v>3034</v>
      </c>
      <c r="EF1" s="11" t="s">
        <v>459</v>
      </c>
      <c r="EG1" s="8" t="s">
        <v>3034</v>
      </c>
      <c r="EI1" s="11" t="s">
        <v>461</v>
      </c>
      <c r="EJ1" s="8" t="s">
        <v>3034</v>
      </c>
      <c r="EL1" s="11" t="s">
        <v>463</v>
      </c>
      <c r="EM1" s="8" t="s">
        <v>3034</v>
      </c>
      <c r="EO1" s="11" t="s">
        <v>465</v>
      </c>
      <c r="EP1" s="8" t="s">
        <v>3034</v>
      </c>
      <c r="ER1" s="11" t="s">
        <v>467</v>
      </c>
      <c r="ES1" s="8" t="s">
        <v>3034</v>
      </c>
      <c r="EU1" s="11" t="s">
        <v>469</v>
      </c>
      <c r="EV1" s="8" t="s">
        <v>3034</v>
      </c>
      <c r="EX1" s="11" t="s">
        <v>471</v>
      </c>
      <c r="EY1" s="8" t="s">
        <v>3034</v>
      </c>
      <c r="FA1" s="11" t="s">
        <v>474</v>
      </c>
      <c r="FB1" s="8" t="s">
        <v>3034</v>
      </c>
      <c r="FD1" s="11" t="s">
        <v>476</v>
      </c>
      <c r="FE1" s="8" t="s">
        <v>3034</v>
      </c>
      <c r="FG1" s="11" t="s">
        <v>478</v>
      </c>
      <c r="FH1" s="8" t="s">
        <v>3034</v>
      </c>
      <c r="FJ1" s="11" t="s">
        <v>481</v>
      </c>
      <c r="FK1" s="8" t="s">
        <v>3034</v>
      </c>
      <c r="FM1" s="11" t="s">
        <v>483</v>
      </c>
      <c r="FN1" s="8" t="s">
        <v>3034</v>
      </c>
      <c r="FP1" s="11" t="s">
        <v>485</v>
      </c>
      <c r="FQ1" s="8" t="s">
        <v>3034</v>
      </c>
      <c r="FS1" s="11" t="s">
        <v>487</v>
      </c>
      <c r="FT1" s="8" t="s">
        <v>3034</v>
      </c>
      <c r="FV1" s="11" t="s">
        <v>611</v>
      </c>
      <c r="FW1" s="8" t="s">
        <v>3034</v>
      </c>
      <c r="FY1" s="11" t="s">
        <v>489</v>
      </c>
      <c r="FZ1" s="8" t="s">
        <v>3034</v>
      </c>
      <c r="GB1" s="11" t="s">
        <v>491</v>
      </c>
      <c r="GC1" s="8" t="s">
        <v>3034</v>
      </c>
      <c r="GE1" s="11" t="s">
        <v>493</v>
      </c>
      <c r="GF1" s="8" t="s">
        <v>3034</v>
      </c>
    </row>
    <row r="2" spans="1:188" x14ac:dyDescent="0.35">
      <c r="A2" t="s">
        <v>393</v>
      </c>
      <c r="B2" t="s">
        <v>3032</v>
      </c>
      <c r="C2" t="s">
        <v>3032</v>
      </c>
      <c r="D2" s="4" t="s">
        <v>394</v>
      </c>
      <c r="E2" t="s">
        <v>394</v>
      </c>
      <c r="F2" s="5" t="s">
        <v>629</v>
      </c>
      <c r="G2" t="s">
        <v>3078</v>
      </c>
      <c r="H2" t="s">
        <v>393</v>
      </c>
      <c r="K2" s="3"/>
      <c r="L2" t="s">
        <v>12</v>
      </c>
      <c r="O2" s="12" t="s">
        <v>1164</v>
      </c>
      <c r="P2" t="s">
        <v>3084</v>
      </c>
      <c r="W2" t="s">
        <v>640</v>
      </c>
      <c r="AF2" t="s">
        <v>400</v>
      </c>
      <c r="AI2" t="s">
        <v>544</v>
      </c>
      <c r="AU2" t="s">
        <v>3172</v>
      </c>
      <c r="AX2" t="s">
        <v>3172</v>
      </c>
      <c r="BA2" t="s">
        <v>3172</v>
      </c>
      <c r="BG2" t="s">
        <v>3172</v>
      </c>
      <c r="BM2" t="s">
        <v>816</v>
      </c>
      <c r="DL2" t="s">
        <v>3172</v>
      </c>
      <c r="FW2" t="s">
        <v>1153</v>
      </c>
    </row>
    <row r="3" spans="1:188" x14ac:dyDescent="0.35">
      <c r="A3" t="s">
        <v>395</v>
      </c>
      <c r="B3" t="s">
        <v>3032</v>
      </c>
      <c r="C3" t="s">
        <v>3032</v>
      </c>
      <c r="D3" s="4" t="s">
        <v>396</v>
      </c>
      <c r="E3" t="s">
        <v>396</v>
      </c>
      <c r="F3" s="5" t="s">
        <v>642</v>
      </c>
      <c r="G3" t="s">
        <v>3078</v>
      </c>
      <c r="H3" t="s">
        <v>395</v>
      </c>
      <c r="K3" s="3"/>
      <c r="L3" t="s">
        <v>12</v>
      </c>
      <c r="O3" s="12" t="s">
        <v>1167</v>
      </c>
      <c r="P3" t="s">
        <v>3083</v>
      </c>
      <c r="T3" t="s">
        <v>631</v>
      </c>
      <c r="W3" t="s">
        <v>2247</v>
      </c>
      <c r="Z3" t="s">
        <v>644</v>
      </c>
      <c r="AC3" t="s">
        <v>656</v>
      </c>
      <c r="AF3" t="s">
        <v>661</v>
      </c>
      <c r="AI3" t="s">
        <v>553</v>
      </c>
      <c r="AL3" t="s">
        <v>734</v>
      </c>
      <c r="AO3" t="s">
        <v>754</v>
      </c>
      <c r="AR3" t="s">
        <v>763</v>
      </c>
      <c r="BD3" t="s">
        <v>765</v>
      </c>
      <c r="BJ3" t="s">
        <v>803</v>
      </c>
      <c r="BM3" t="s">
        <v>818</v>
      </c>
      <c r="BP3" t="s">
        <v>820</v>
      </c>
      <c r="BS3" t="s">
        <v>823</v>
      </c>
      <c r="BV3" t="s">
        <v>831</v>
      </c>
      <c r="BY3" t="s">
        <v>840</v>
      </c>
      <c r="CB3" t="s">
        <v>848</v>
      </c>
      <c r="CE3" t="s">
        <v>855</v>
      </c>
      <c r="CH3" t="s">
        <v>860</v>
      </c>
      <c r="CK3" t="s">
        <v>871</v>
      </c>
      <c r="CN3" t="s">
        <v>873</v>
      </c>
      <c r="CQ3" t="s">
        <v>885</v>
      </c>
      <c r="CT3" t="s">
        <v>893</v>
      </c>
      <c r="CW3" t="s">
        <v>908</v>
      </c>
      <c r="CZ3" t="s">
        <v>918</v>
      </c>
      <c r="DC3" t="s">
        <v>923</v>
      </c>
      <c r="DF3" t="s">
        <v>929</v>
      </c>
      <c r="DI3" t="s">
        <v>931</v>
      </c>
      <c r="DO3" t="s">
        <v>937</v>
      </c>
      <c r="DR3" t="s">
        <v>945</v>
      </c>
      <c r="DU3" t="s">
        <v>947</v>
      </c>
      <c r="DX3" t="s">
        <v>954</v>
      </c>
      <c r="EA3" t="s">
        <v>958</v>
      </c>
      <c r="ED3" t="s">
        <v>969</v>
      </c>
      <c r="EG3" t="s">
        <v>981</v>
      </c>
      <c r="EJ3" t="s">
        <v>983</v>
      </c>
      <c r="EM3" t="s">
        <v>1010</v>
      </c>
      <c r="EP3" t="s">
        <v>1014</v>
      </c>
      <c r="ES3" t="s">
        <v>1020</v>
      </c>
      <c r="EV3" t="s">
        <v>1031</v>
      </c>
      <c r="EY3" t="s">
        <v>1035</v>
      </c>
      <c r="FB3" t="s">
        <v>1043</v>
      </c>
      <c r="FE3" t="s">
        <v>1045</v>
      </c>
      <c r="FH3" t="s">
        <v>1057</v>
      </c>
      <c r="FK3" t="s">
        <v>1117</v>
      </c>
      <c r="FN3" t="s">
        <v>1120</v>
      </c>
      <c r="FQ3" t="s">
        <v>1124</v>
      </c>
      <c r="FT3" t="s">
        <v>1137</v>
      </c>
      <c r="FZ3" t="s">
        <v>1154</v>
      </c>
      <c r="GC3" t="s">
        <v>1156</v>
      </c>
      <c r="GF3" t="s">
        <v>1162</v>
      </c>
    </row>
    <row r="4" spans="1:188" x14ac:dyDescent="0.35">
      <c r="A4" t="s">
        <v>397</v>
      </c>
      <c r="B4" t="s">
        <v>3032</v>
      </c>
      <c r="C4" t="s">
        <v>3032</v>
      </c>
      <c r="D4" s="4" t="s">
        <v>398</v>
      </c>
      <c r="E4" t="s">
        <v>398</v>
      </c>
      <c r="F4" s="5" t="s">
        <v>655</v>
      </c>
      <c r="G4" t="s">
        <v>3078</v>
      </c>
      <c r="H4" t="s">
        <v>397</v>
      </c>
      <c r="K4" s="3"/>
      <c r="L4" t="s">
        <v>12</v>
      </c>
      <c r="O4" s="12" t="s">
        <v>1166</v>
      </c>
      <c r="P4" t="s">
        <v>3085</v>
      </c>
      <c r="T4" t="s">
        <v>630</v>
      </c>
      <c r="W4" t="s">
        <v>639</v>
      </c>
      <c r="Z4" t="s">
        <v>643</v>
      </c>
      <c r="AC4" t="s">
        <v>658</v>
      </c>
      <c r="AF4" t="s">
        <v>660</v>
      </c>
      <c r="AI4" t="s">
        <v>541</v>
      </c>
      <c r="AL4" t="s">
        <v>735</v>
      </c>
      <c r="AO4" t="s">
        <v>755</v>
      </c>
      <c r="BD4" t="s">
        <v>766</v>
      </c>
      <c r="BJ4" t="s">
        <v>804</v>
      </c>
      <c r="BM4" t="s">
        <v>817</v>
      </c>
      <c r="BP4" t="s">
        <v>821</v>
      </c>
      <c r="BS4" t="s">
        <v>824</v>
      </c>
      <c r="BV4" t="s">
        <v>833</v>
      </c>
      <c r="BY4" t="s">
        <v>842</v>
      </c>
      <c r="CB4" t="s">
        <v>849</v>
      </c>
      <c r="CE4" t="s">
        <v>856</v>
      </c>
      <c r="CH4" t="s">
        <v>862</v>
      </c>
      <c r="CN4" t="s">
        <v>874</v>
      </c>
      <c r="CQ4" t="s">
        <v>882</v>
      </c>
      <c r="CT4" t="s">
        <v>894</v>
      </c>
      <c r="CW4" t="s">
        <v>912</v>
      </c>
      <c r="CZ4" t="s">
        <v>919</v>
      </c>
      <c r="DC4" t="s">
        <v>924</v>
      </c>
      <c r="DI4" t="s">
        <v>936</v>
      </c>
      <c r="DO4" t="s">
        <v>940</v>
      </c>
      <c r="DR4" t="s">
        <v>944</v>
      </c>
      <c r="DU4" t="s">
        <v>948</v>
      </c>
      <c r="DX4" t="s">
        <v>955</v>
      </c>
      <c r="EA4" t="s">
        <v>959</v>
      </c>
      <c r="ED4" t="s">
        <v>970</v>
      </c>
      <c r="EJ4" t="s">
        <v>984</v>
      </c>
      <c r="EM4" t="s">
        <v>1007</v>
      </c>
      <c r="EP4" t="s">
        <v>1016</v>
      </c>
      <c r="ES4" t="s">
        <v>1021</v>
      </c>
      <c r="EV4" t="s">
        <v>1032</v>
      </c>
      <c r="EY4" t="s">
        <v>1034</v>
      </c>
      <c r="FE4" t="s">
        <v>1047</v>
      </c>
      <c r="FH4" t="s">
        <v>1058</v>
      </c>
      <c r="FK4" t="s">
        <v>1118</v>
      </c>
      <c r="FQ4" t="s">
        <v>1123</v>
      </c>
      <c r="FT4" t="s">
        <v>1136</v>
      </c>
      <c r="GC4" t="s">
        <v>1157</v>
      </c>
    </row>
    <row r="5" spans="1:188" x14ac:dyDescent="0.35">
      <c r="A5" t="s">
        <v>399</v>
      </c>
      <c r="B5" t="s">
        <v>3032</v>
      </c>
      <c r="C5" t="s">
        <v>3032</v>
      </c>
      <c r="D5" s="4" t="s">
        <v>400</v>
      </c>
      <c r="E5" t="s">
        <v>400</v>
      </c>
      <c r="F5" s="5" t="s">
        <v>663</v>
      </c>
      <c r="G5" t="s">
        <v>3078</v>
      </c>
      <c r="H5" t="s">
        <v>399</v>
      </c>
      <c r="K5" s="3"/>
      <c r="L5" t="s">
        <v>12</v>
      </c>
      <c r="O5" s="11" t="s">
        <v>1168</v>
      </c>
      <c r="P5" t="s">
        <v>3044</v>
      </c>
      <c r="T5" t="s">
        <v>634</v>
      </c>
      <c r="W5" t="s">
        <v>638</v>
      </c>
      <c r="Z5" t="s">
        <v>645</v>
      </c>
      <c r="AC5" t="s">
        <v>657</v>
      </c>
      <c r="AF5" t="s">
        <v>662</v>
      </c>
      <c r="AI5" t="s">
        <v>559</v>
      </c>
      <c r="AL5" t="s">
        <v>733</v>
      </c>
      <c r="AO5" t="s">
        <v>757</v>
      </c>
      <c r="AU5" t="s">
        <v>408</v>
      </c>
      <c r="BD5" t="s">
        <v>770</v>
      </c>
      <c r="BJ5" t="s">
        <v>805</v>
      </c>
      <c r="BM5" t="s">
        <v>819</v>
      </c>
      <c r="BS5" t="s">
        <v>826</v>
      </c>
      <c r="BV5" t="s">
        <v>832</v>
      </c>
      <c r="BY5" t="s">
        <v>841</v>
      </c>
      <c r="CB5" t="s">
        <v>851</v>
      </c>
      <c r="CE5" t="s">
        <v>858</v>
      </c>
      <c r="CH5" t="s">
        <v>863</v>
      </c>
      <c r="CN5" t="s">
        <v>875</v>
      </c>
      <c r="CQ5" t="s">
        <v>881</v>
      </c>
      <c r="CT5" t="s">
        <v>895</v>
      </c>
      <c r="CW5" t="s">
        <v>910</v>
      </c>
      <c r="CZ5" t="s">
        <v>920</v>
      </c>
      <c r="DC5" t="s">
        <v>926</v>
      </c>
      <c r="DI5" t="s">
        <v>933</v>
      </c>
      <c r="DO5" t="s">
        <v>939</v>
      </c>
      <c r="DU5" t="s">
        <v>950</v>
      </c>
      <c r="DX5" t="s">
        <v>956</v>
      </c>
      <c r="EA5" t="s">
        <v>962</v>
      </c>
      <c r="ED5" t="s">
        <v>971</v>
      </c>
      <c r="EJ5" t="s">
        <v>985</v>
      </c>
      <c r="EM5" t="s">
        <v>1009</v>
      </c>
      <c r="EP5" t="s">
        <v>1018</v>
      </c>
      <c r="ES5" t="s">
        <v>1022</v>
      </c>
      <c r="EV5" t="s">
        <v>1030</v>
      </c>
      <c r="EY5" t="s">
        <v>1036</v>
      </c>
      <c r="FE5" t="s">
        <v>1046</v>
      </c>
      <c r="FH5" t="s">
        <v>1059</v>
      </c>
      <c r="FQ5" t="s">
        <v>1122</v>
      </c>
      <c r="FT5" t="s">
        <v>1138</v>
      </c>
      <c r="GC5" t="s">
        <v>1158</v>
      </c>
    </row>
    <row r="6" spans="1:188" x14ac:dyDescent="0.35">
      <c r="A6" t="s">
        <v>401</v>
      </c>
      <c r="B6" t="s">
        <v>3032</v>
      </c>
      <c r="C6" t="s">
        <v>3032</v>
      </c>
      <c r="D6" s="4" t="s">
        <v>402</v>
      </c>
      <c r="E6" t="s">
        <v>402</v>
      </c>
      <c r="F6" s="5" t="s">
        <v>738</v>
      </c>
      <c r="G6" t="s">
        <v>3078</v>
      </c>
      <c r="H6" t="s">
        <v>401</v>
      </c>
      <c r="K6" s="3"/>
      <c r="L6" t="s">
        <v>12</v>
      </c>
      <c r="O6" s="12" t="s">
        <v>1165</v>
      </c>
      <c r="P6" t="s">
        <v>3086</v>
      </c>
      <c r="T6" t="s">
        <v>633</v>
      </c>
      <c r="W6" t="s">
        <v>641</v>
      </c>
      <c r="Z6" t="s">
        <v>647</v>
      </c>
      <c r="AC6" t="s">
        <v>659</v>
      </c>
      <c r="AF6" t="s">
        <v>664</v>
      </c>
      <c r="AI6" t="s">
        <v>538</v>
      </c>
      <c r="AL6" t="s">
        <v>736</v>
      </c>
      <c r="AO6" t="s">
        <v>758</v>
      </c>
      <c r="AR6" t="s">
        <v>406</v>
      </c>
      <c r="AT6" s="22" t="s">
        <v>3157</v>
      </c>
      <c r="AU6" t="s">
        <v>1153</v>
      </c>
      <c r="BD6" t="s">
        <v>768</v>
      </c>
      <c r="BJ6" t="s">
        <v>808</v>
      </c>
      <c r="BS6" t="s">
        <v>827</v>
      </c>
      <c r="BV6" t="s">
        <v>836</v>
      </c>
      <c r="BY6" t="s">
        <v>844</v>
      </c>
      <c r="CB6" t="s">
        <v>850</v>
      </c>
      <c r="CE6" t="s">
        <v>859</v>
      </c>
      <c r="CH6" t="s">
        <v>861</v>
      </c>
      <c r="CN6" t="s">
        <v>876</v>
      </c>
      <c r="CQ6" t="s">
        <v>884</v>
      </c>
      <c r="CT6" t="s">
        <v>897</v>
      </c>
      <c r="CW6" t="s">
        <v>914</v>
      </c>
      <c r="CZ6" t="s">
        <v>922</v>
      </c>
      <c r="DC6" t="s">
        <v>925</v>
      </c>
      <c r="DI6" t="s">
        <v>935</v>
      </c>
      <c r="DO6" t="s">
        <v>938</v>
      </c>
      <c r="DU6" t="s">
        <v>951</v>
      </c>
      <c r="EA6" t="s">
        <v>965</v>
      </c>
      <c r="ED6" t="s">
        <v>972</v>
      </c>
      <c r="EJ6" t="s">
        <v>988</v>
      </c>
      <c r="EM6" t="s">
        <v>1008</v>
      </c>
      <c r="EP6" t="s">
        <v>1017</v>
      </c>
      <c r="ES6" t="s">
        <v>1026</v>
      </c>
      <c r="EY6" t="s">
        <v>1038</v>
      </c>
      <c r="FE6" t="s">
        <v>1048</v>
      </c>
      <c r="FH6" t="s">
        <v>1062</v>
      </c>
      <c r="FQ6" t="s">
        <v>1125</v>
      </c>
      <c r="FT6" t="s">
        <v>1140</v>
      </c>
      <c r="GC6" t="s">
        <v>1159</v>
      </c>
    </row>
    <row r="7" spans="1:188" x14ac:dyDescent="0.35">
      <c r="A7" t="s">
        <v>403</v>
      </c>
      <c r="B7" t="s">
        <v>3032</v>
      </c>
      <c r="C7" t="s">
        <v>3032</v>
      </c>
      <c r="D7" s="4" t="s">
        <v>404</v>
      </c>
      <c r="E7" t="s">
        <v>404</v>
      </c>
      <c r="F7" s="5" t="s">
        <v>756</v>
      </c>
      <c r="G7" t="s">
        <v>3078</v>
      </c>
      <c r="H7" t="s">
        <v>403</v>
      </c>
      <c r="K7" s="3"/>
      <c r="L7" t="s">
        <v>12</v>
      </c>
      <c r="O7" s="11" t="s">
        <v>393</v>
      </c>
      <c r="P7" t="str">
        <f t="shared" ref="P7:P14" si="0">O7&amp;"Location"</f>
        <v>AlabamaLocation</v>
      </c>
      <c r="T7" t="s">
        <v>632</v>
      </c>
      <c r="Z7" t="s">
        <v>651</v>
      </c>
      <c r="AF7" t="s">
        <v>665</v>
      </c>
      <c r="AI7" t="s">
        <v>562</v>
      </c>
      <c r="AL7" t="s">
        <v>737</v>
      </c>
      <c r="AO7" t="s">
        <v>759</v>
      </c>
      <c r="AQ7" s="22" t="s">
        <v>3154</v>
      </c>
      <c r="AR7" t="s">
        <v>763</v>
      </c>
      <c r="BD7" t="s">
        <v>769</v>
      </c>
      <c r="BJ7" t="s">
        <v>809</v>
      </c>
      <c r="BS7" t="s">
        <v>828</v>
      </c>
      <c r="BV7" t="s">
        <v>835</v>
      </c>
      <c r="BY7" t="s">
        <v>843</v>
      </c>
      <c r="CB7" t="s">
        <v>854</v>
      </c>
      <c r="CE7" t="s">
        <v>2249</v>
      </c>
      <c r="CH7" t="s">
        <v>865</v>
      </c>
      <c r="CN7" t="s">
        <v>879</v>
      </c>
      <c r="CQ7" t="s">
        <v>883</v>
      </c>
      <c r="CT7" t="s">
        <v>898</v>
      </c>
      <c r="CW7" t="s">
        <v>909</v>
      </c>
      <c r="DC7" t="s">
        <v>928</v>
      </c>
      <c r="DI7" t="s">
        <v>934</v>
      </c>
      <c r="DO7" t="s">
        <v>943</v>
      </c>
      <c r="DU7" t="s">
        <v>952</v>
      </c>
      <c r="EA7" t="s">
        <v>963</v>
      </c>
      <c r="ED7" t="s">
        <v>974</v>
      </c>
      <c r="EJ7" t="s">
        <v>986</v>
      </c>
      <c r="EM7" t="s">
        <v>1006</v>
      </c>
      <c r="EP7" t="s">
        <v>1019</v>
      </c>
      <c r="ES7" t="s">
        <v>1024</v>
      </c>
      <c r="EY7" t="s">
        <v>1037</v>
      </c>
      <c r="FE7" t="s">
        <v>1049</v>
      </c>
      <c r="FH7" t="s">
        <v>1061</v>
      </c>
      <c r="FQ7" t="s">
        <v>1127</v>
      </c>
      <c r="FT7" t="s">
        <v>1139</v>
      </c>
      <c r="GC7" t="s">
        <v>1160</v>
      </c>
    </row>
    <row r="8" spans="1:188" x14ac:dyDescent="0.35">
      <c r="A8" t="s">
        <v>405</v>
      </c>
      <c r="B8" t="s">
        <v>3032</v>
      </c>
      <c r="C8" t="s">
        <v>3032</v>
      </c>
      <c r="D8" s="4" t="s">
        <v>406</v>
      </c>
      <c r="E8" t="s">
        <v>406</v>
      </c>
      <c r="F8" s="5" t="s">
        <v>762</v>
      </c>
      <c r="G8" t="s">
        <v>3078</v>
      </c>
      <c r="H8" t="s">
        <v>405</v>
      </c>
      <c r="K8" s="3"/>
      <c r="L8" t="s">
        <v>12</v>
      </c>
      <c r="O8" s="11" t="s">
        <v>613</v>
      </c>
      <c r="P8" t="str">
        <f t="shared" si="0"/>
        <v>AlaskaLocation</v>
      </c>
      <c r="T8" t="s">
        <v>635</v>
      </c>
      <c r="Z8" t="s">
        <v>649</v>
      </c>
      <c r="AF8" t="s">
        <v>667</v>
      </c>
      <c r="AI8" t="s">
        <v>550</v>
      </c>
      <c r="AL8" t="s">
        <v>742</v>
      </c>
      <c r="AO8" t="s">
        <v>760</v>
      </c>
      <c r="BD8" t="s">
        <v>771</v>
      </c>
      <c r="BJ8" t="s">
        <v>807</v>
      </c>
      <c r="BS8" t="s">
        <v>829</v>
      </c>
      <c r="BV8" t="s">
        <v>839</v>
      </c>
      <c r="BY8" t="s">
        <v>846</v>
      </c>
      <c r="CB8" t="s">
        <v>853</v>
      </c>
      <c r="CH8" t="s">
        <v>867</v>
      </c>
      <c r="CN8" t="s">
        <v>878</v>
      </c>
      <c r="CQ8" t="s">
        <v>887</v>
      </c>
      <c r="CT8" t="s">
        <v>896</v>
      </c>
      <c r="CW8" t="s">
        <v>913</v>
      </c>
      <c r="DO8" t="s">
        <v>942</v>
      </c>
      <c r="DU8" t="s">
        <v>953</v>
      </c>
      <c r="EA8" t="s">
        <v>961</v>
      </c>
      <c r="ED8" t="s">
        <v>973</v>
      </c>
      <c r="EJ8" t="s">
        <v>987</v>
      </c>
      <c r="EM8" t="s">
        <v>1012</v>
      </c>
      <c r="ES8" t="s">
        <v>1027</v>
      </c>
      <c r="EY8" t="s">
        <v>1040</v>
      </c>
      <c r="FE8" t="s">
        <v>1050</v>
      </c>
      <c r="FH8" t="s">
        <v>1060</v>
      </c>
      <c r="FK8" t="s">
        <v>482</v>
      </c>
      <c r="FN8" t="s">
        <v>484</v>
      </c>
      <c r="FQ8" t="s">
        <v>1126</v>
      </c>
      <c r="FT8" t="s">
        <v>1141</v>
      </c>
    </row>
    <row r="9" spans="1:188" x14ac:dyDescent="0.35">
      <c r="A9" t="s">
        <v>407</v>
      </c>
      <c r="B9" t="s">
        <v>3032</v>
      </c>
      <c r="C9" t="s">
        <v>3032</v>
      </c>
      <c r="D9" s="4" t="s">
        <v>408</v>
      </c>
      <c r="E9" t="s">
        <v>408</v>
      </c>
      <c r="F9" s="5" t="s">
        <v>764</v>
      </c>
      <c r="G9" t="s">
        <v>3078</v>
      </c>
      <c r="H9" t="s">
        <v>407</v>
      </c>
      <c r="K9" s="3"/>
      <c r="L9" t="s">
        <v>12</v>
      </c>
      <c r="O9" s="11" t="s">
        <v>395</v>
      </c>
      <c r="P9" t="str">
        <f t="shared" si="0"/>
        <v>ArizonaLocation</v>
      </c>
      <c r="T9" t="s">
        <v>636</v>
      </c>
      <c r="Z9" t="s">
        <v>650</v>
      </c>
      <c r="AF9" t="s">
        <v>666</v>
      </c>
      <c r="AI9" t="s">
        <v>547</v>
      </c>
      <c r="AL9" t="s">
        <v>739</v>
      </c>
      <c r="AO9" t="s">
        <v>761</v>
      </c>
      <c r="BD9" t="s">
        <v>772</v>
      </c>
      <c r="BJ9" t="s">
        <v>806</v>
      </c>
      <c r="BS9" t="s">
        <v>830</v>
      </c>
      <c r="BV9" t="s">
        <v>837</v>
      </c>
      <c r="CB9" t="s">
        <v>852</v>
      </c>
      <c r="CH9" t="s">
        <v>866</v>
      </c>
      <c r="CN9" t="s">
        <v>880</v>
      </c>
      <c r="CQ9" t="s">
        <v>886</v>
      </c>
      <c r="CT9" t="s">
        <v>899</v>
      </c>
      <c r="CW9" t="s">
        <v>911</v>
      </c>
      <c r="EA9" t="s">
        <v>964</v>
      </c>
      <c r="ED9" t="s">
        <v>976</v>
      </c>
      <c r="EJ9" t="s">
        <v>989</v>
      </c>
      <c r="EM9" t="s">
        <v>1011</v>
      </c>
      <c r="ES9" t="s">
        <v>1025</v>
      </c>
      <c r="EY9" t="s">
        <v>1039</v>
      </c>
      <c r="FE9" t="s">
        <v>1051</v>
      </c>
      <c r="FH9" t="s">
        <v>1063</v>
      </c>
      <c r="FJ9" s="22" t="s">
        <v>3118</v>
      </c>
      <c r="FK9" t="s">
        <v>1118</v>
      </c>
      <c r="FM9" s="22" t="s">
        <v>3119</v>
      </c>
      <c r="FN9" t="s">
        <v>1120</v>
      </c>
      <c r="FQ9" t="s">
        <v>1130</v>
      </c>
      <c r="FT9" t="s">
        <v>1143</v>
      </c>
    </row>
    <row r="10" spans="1:188" x14ac:dyDescent="0.35">
      <c r="A10" t="s">
        <v>409</v>
      </c>
      <c r="B10" t="s">
        <v>3032</v>
      </c>
      <c r="C10" t="s">
        <v>3032</v>
      </c>
      <c r="D10" s="4" t="s">
        <v>410</v>
      </c>
      <c r="E10" t="s">
        <v>410</v>
      </c>
      <c r="F10" s="5" t="s">
        <v>767</v>
      </c>
      <c r="G10" t="s">
        <v>3078</v>
      </c>
      <c r="H10" t="s">
        <v>409</v>
      </c>
      <c r="K10" s="3"/>
      <c r="L10" t="s">
        <v>12</v>
      </c>
      <c r="O10" s="11" t="s">
        <v>397</v>
      </c>
      <c r="P10" t="str">
        <f t="shared" si="0"/>
        <v>ArkansasLocation</v>
      </c>
      <c r="T10" t="s">
        <v>637</v>
      </c>
      <c r="Z10" t="s">
        <v>646</v>
      </c>
      <c r="AF10" t="s">
        <v>668</v>
      </c>
      <c r="AI10" t="s">
        <v>556</v>
      </c>
      <c r="AL10" t="s">
        <v>740</v>
      </c>
      <c r="BD10" t="s">
        <v>777</v>
      </c>
      <c r="BJ10" t="s">
        <v>811</v>
      </c>
      <c r="BV10" t="s">
        <v>838</v>
      </c>
      <c r="CH10" t="s">
        <v>869</v>
      </c>
      <c r="CQ10" t="s">
        <v>891</v>
      </c>
      <c r="CT10" t="s">
        <v>900</v>
      </c>
      <c r="CW10" t="s">
        <v>917</v>
      </c>
      <c r="EA10" t="s">
        <v>966</v>
      </c>
      <c r="ED10" t="s">
        <v>975</v>
      </c>
      <c r="EJ10" t="s">
        <v>990</v>
      </c>
      <c r="EM10" t="s">
        <v>1013</v>
      </c>
      <c r="ES10" t="s">
        <v>1028</v>
      </c>
      <c r="EY10" t="s">
        <v>1041</v>
      </c>
      <c r="FE10" t="s">
        <v>1052</v>
      </c>
      <c r="FH10" t="s">
        <v>1065</v>
      </c>
      <c r="FQ10" t="s">
        <v>1129</v>
      </c>
      <c r="FT10" t="s">
        <v>1144</v>
      </c>
    </row>
    <row r="11" spans="1:188" x14ac:dyDescent="0.35">
      <c r="A11" t="s">
        <v>411</v>
      </c>
      <c r="B11" t="s">
        <v>3032</v>
      </c>
      <c r="C11" t="s">
        <v>3032</v>
      </c>
      <c r="D11" s="4" t="s">
        <v>412</v>
      </c>
      <c r="E11" t="s">
        <v>412</v>
      </c>
      <c r="F11" s="5" t="s">
        <v>810</v>
      </c>
      <c r="G11" t="s">
        <v>3078</v>
      </c>
      <c r="H11" t="s">
        <v>411</v>
      </c>
      <c r="K11" s="3"/>
      <c r="L11" t="s">
        <v>12</v>
      </c>
      <c r="O11" s="11" t="s">
        <v>399</v>
      </c>
      <c r="P11" t="str">
        <f t="shared" si="0"/>
        <v>CaliforniaLocation</v>
      </c>
      <c r="T11" t="s">
        <v>2246</v>
      </c>
      <c r="Z11" t="s">
        <v>648</v>
      </c>
      <c r="AF11" t="s">
        <v>669</v>
      </c>
      <c r="AL11" t="s">
        <v>743</v>
      </c>
      <c r="BD11" t="s">
        <v>774</v>
      </c>
      <c r="BJ11" t="s">
        <v>812</v>
      </c>
      <c r="CH11" t="s">
        <v>868</v>
      </c>
      <c r="CQ11" t="s">
        <v>889</v>
      </c>
      <c r="CT11" t="s">
        <v>901</v>
      </c>
      <c r="CW11" t="s">
        <v>916</v>
      </c>
      <c r="EA11" t="s">
        <v>967</v>
      </c>
      <c r="ED11" t="s">
        <v>978</v>
      </c>
      <c r="EJ11" t="s">
        <v>991</v>
      </c>
      <c r="ES11" t="s">
        <v>1029</v>
      </c>
      <c r="FE11" t="s">
        <v>1053</v>
      </c>
      <c r="FH11" t="s">
        <v>1064</v>
      </c>
      <c r="FQ11" t="s">
        <v>1128</v>
      </c>
      <c r="FT11" t="s">
        <v>1142</v>
      </c>
    </row>
    <row r="12" spans="1:188" x14ac:dyDescent="0.35">
      <c r="A12" t="s">
        <v>413</v>
      </c>
      <c r="B12" t="s">
        <v>3032</v>
      </c>
      <c r="C12" t="s">
        <v>3032</v>
      </c>
      <c r="D12" s="4" t="s">
        <v>414</v>
      </c>
      <c r="E12" t="s">
        <v>414</v>
      </c>
      <c r="F12" s="5" t="s">
        <v>822</v>
      </c>
      <c r="G12" t="s">
        <v>3078</v>
      </c>
      <c r="H12" t="s">
        <v>413</v>
      </c>
      <c r="K12" s="3"/>
      <c r="L12" t="s">
        <v>12</v>
      </c>
      <c r="O12" s="11" t="s">
        <v>401</v>
      </c>
      <c r="P12" t="str">
        <f t="shared" si="0"/>
        <v>ColoradoLocation</v>
      </c>
      <c r="Z12" t="s">
        <v>652</v>
      </c>
      <c r="AF12" t="s">
        <v>670</v>
      </c>
      <c r="AL12" t="s">
        <v>744</v>
      </c>
      <c r="BD12" t="s">
        <v>2248</v>
      </c>
      <c r="BJ12" t="s">
        <v>813</v>
      </c>
      <c r="CH12" t="s">
        <v>870</v>
      </c>
      <c r="CQ12" t="s">
        <v>890</v>
      </c>
      <c r="CT12" t="s">
        <v>903</v>
      </c>
      <c r="EA12" t="s">
        <v>968</v>
      </c>
      <c r="ED12" t="s">
        <v>979</v>
      </c>
      <c r="EJ12" t="s">
        <v>992</v>
      </c>
      <c r="EV12" t="s">
        <v>470</v>
      </c>
      <c r="EY12" t="s">
        <v>472</v>
      </c>
      <c r="FE12" t="s">
        <v>1054</v>
      </c>
      <c r="FH12" t="s">
        <v>2250</v>
      </c>
      <c r="FQ12" t="s">
        <v>1134</v>
      </c>
      <c r="FT12" t="s">
        <v>1147</v>
      </c>
    </row>
    <row r="13" spans="1:188" x14ac:dyDescent="0.35">
      <c r="A13" t="s">
        <v>415</v>
      </c>
      <c r="B13" t="s">
        <v>3032</v>
      </c>
      <c r="C13" t="s">
        <v>3032</v>
      </c>
      <c r="D13" s="4" t="s">
        <v>416</v>
      </c>
      <c r="E13" t="s">
        <v>416</v>
      </c>
      <c r="F13" s="5" t="s">
        <v>825</v>
      </c>
      <c r="G13" t="s">
        <v>3078</v>
      </c>
      <c r="H13" t="s">
        <v>415</v>
      </c>
      <c r="K13" s="3"/>
      <c r="L13" t="s">
        <v>12</v>
      </c>
      <c r="O13" s="11" t="s">
        <v>403</v>
      </c>
      <c r="P13" t="str">
        <f t="shared" si="0"/>
        <v>ConnecticutLocation</v>
      </c>
      <c r="Z13" t="s">
        <v>654</v>
      </c>
      <c r="AF13" t="s">
        <v>671</v>
      </c>
      <c r="AL13" t="s">
        <v>741</v>
      </c>
      <c r="AO13" t="s">
        <v>404</v>
      </c>
      <c r="BD13" t="s">
        <v>773</v>
      </c>
      <c r="BJ13" t="s">
        <v>814</v>
      </c>
      <c r="CQ13" t="s">
        <v>892</v>
      </c>
      <c r="CT13" t="s">
        <v>902</v>
      </c>
      <c r="ED13" t="s">
        <v>980</v>
      </c>
      <c r="EJ13" t="s">
        <v>994</v>
      </c>
      <c r="EP13" t="s">
        <v>466</v>
      </c>
      <c r="EU13" s="22" t="s">
        <v>3125</v>
      </c>
      <c r="EV13" t="s">
        <v>1030</v>
      </c>
      <c r="EX13" s="22" t="s">
        <v>3124</v>
      </c>
      <c r="EY13" t="s">
        <v>1040</v>
      </c>
      <c r="FB13" t="s">
        <v>475</v>
      </c>
      <c r="FE13" t="s">
        <v>1055</v>
      </c>
      <c r="FH13" t="s">
        <v>2251</v>
      </c>
      <c r="FQ13" t="s">
        <v>1133</v>
      </c>
      <c r="FT13" t="s">
        <v>1145</v>
      </c>
    </row>
    <row r="14" spans="1:188" x14ac:dyDescent="0.35">
      <c r="A14" t="s">
        <v>417</v>
      </c>
      <c r="B14" t="s">
        <v>3032</v>
      </c>
      <c r="C14" t="s">
        <v>3032</v>
      </c>
      <c r="D14" s="4" t="s">
        <v>418</v>
      </c>
      <c r="E14" t="s">
        <v>418</v>
      </c>
      <c r="F14" s="5" t="s">
        <v>834</v>
      </c>
      <c r="G14" t="s">
        <v>3078</v>
      </c>
      <c r="H14" t="s">
        <v>417</v>
      </c>
      <c r="K14" s="3"/>
      <c r="L14" t="s">
        <v>12</v>
      </c>
      <c r="O14" s="11" t="s">
        <v>405</v>
      </c>
      <c r="P14" t="str">
        <f t="shared" si="0"/>
        <v>DelawareLocation</v>
      </c>
      <c r="Z14" t="s">
        <v>653</v>
      </c>
      <c r="AF14" t="s">
        <v>673</v>
      </c>
      <c r="AL14" t="s">
        <v>746</v>
      </c>
      <c r="AN14" s="22" t="s">
        <v>3155</v>
      </c>
      <c r="AO14" t="s">
        <v>754</v>
      </c>
      <c r="BD14" t="s">
        <v>776</v>
      </c>
      <c r="BJ14" t="s">
        <v>815</v>
      </c>
      <c r="CT14" t="s">
        <v>906</v>
      </c>
      <c r="DC14" t="s">
        <v>441</v>
      </c>
      <c r="DF14" t="s">
        <v>443</v>
      </c>
      <c r="DI14" t="s">
        <v>445</v>
      </c>
      <c r="DO14" t="s">
        <v>448</v>
      </c>
      <c r="DR14" t="s">
        <v>450</v>
      </c>
      <c r="DU14" t="s">
        <v>452</v>
      </c>
      <c r="DX14" t="s">
        <v>454</v>
      </c>
      <c r="EA14" t="s">
        <v>456</v>
      </c>
      <c r="EJ14" t="s">
        <v>997</v>
      </c>
      <c r="EO14" s="22" t="s">
        <v>3126</v>
      </c>
      <c r="EP14" t="s">
        <v>1016</v>
      </c>
      <c r="EY14" t="s">
        <v>1041</v>
      </c>
      <c r="FA14" s="22" t="s">
        <v>3122</v>
      </c>
      <c r="FB14" t="s">
        <v>1043</v>
      </c>
      <c r="FH14" t="s">
        <v>1066</v>
      </c>
      <c r="FQ14" t="s">
        <v>1135</v>
      </c>
      <c r="FT14" t="s">
        <v>1146</v>
      </c>
    </row>
    <row r="15" spans="1:188" x14ac:dyDescent="0.35">
      <c r="A15" t="s">
        <v>419</v>
      </c>
      <c r="B15" t="s">
        <v>3032</v>
      </c>
      <c r="C15" t="s">
        <v>3032</v>
      </c>
      <c r="D15" s="4" t="s">
        <v>420</v>
      </c>
      <c r="E15" t="s">
        <v>420</v>
      </c>
      <c r="F15" s="5" t="s">
        <v>845</v>
      </c>
      <c r="G15" t="s">
        <v>3078</v>
      </c>
      <c r="H15" t="s">
        <v>419</v>
      </c>
      <c r="K15" s="3"/>
      <c r="L15" t="s">
        <v>12</v>
      </c>
      <c r="O15" s="11" t="s">
        <v>407</v>
      </c>
      <c r="P15" t="s">
        <v>3043</v>
      </c>
      <c r="AF15" t="s">
        <v>672</v>
      </c>
      <c r="AH15" t="str">
        <f>"GWC"&amp;AH1</f>
        <v>GWCCENSUS</v>
      </c>
      <c r="AI15" t="s">
        <v>544</v>
      </c>
      <c r="AL15" t="s">
        <v>745</v>
      </c>
      <c r="AO15" t="s">
        <v>761</v>
      </c>
      <c r="BD15" t="s">
        <v>775</v>
      </c>
      <c r="CT15" t="s">
        <v>905</v>
      </c>
      <c r="DB15" s="22" t="s">
        <v>3136</v>
      </c>
      <c r="DC15" t="s">
        <v>926</v>
      </c>
      <c r="DE15" s="22" t="s">
        <v>3137</v>
      </c>
      <c r="DF15" t="s">
        <v>929</v>
      </c>
      <c r="DH15" s="22" t="s">
        <v>3138</v>
      </c>
      <c r="DI15" t="s">
        <v>931</v>
      </c>
      <c r="DN15" s="22" t="s">
        <v>3135</v>
      </c>
      <c r="DO15" t="s">
        <v>939</v>
      </c>
      <c r="DQ15" s="22" t="s">
        <v>3134</v>
      </c>
      <c r="DR15" t="s">
        <v>945</v>
      </c>
      <c r="DT15" s="22" t="s">
        <v>3133</v>
      </c>
      <c r="DU15" t="s">
        <v>948</v>
      </c>
      <c r="DW15" s="22" t="s">
        <v>3132</v>
      </c>
      <c r="DX15" t="s">
        <v>954</v>
      </c>
      <c r="DZ15" s="22" t="s">
        <v>3131</v>
      </c>
      <c r="EA15" t="s">
        <v>958</v>
      </c>
      <c r="EJ15" t="s">
        <v>998</v>
      </c>
      <c r="EP15" t="s">
        <v>1017</v>
      </c>
      <c r="FH15" t="s">
        <v>1067</v>
      </c>
      <c r="FQ15" t="s">
        <v>1132</v>
      </c>
      <c r="FT15" t="s">
        <v>1151</v>
      </c>
    </row>
    <row r="16" spans="1:188" x14ac:dyDescent="0.35">
      <c r="A16" t="s">
        <v>421</v>
      </c>
      <c r="B16" t="s">
        <v>3032</v>
      </c>
      <c r="C16" t="s">
        <v>3032</v>
      </c>
      <c r="D16" s="4" t="s">
        <v>422</v>
      </c>
      <c r="E16" t="s">
        <v>422</v>
      </c>
      <c r="F16" s="5" t="s">
        <v>847</v>
      </c>
      <c r="G16" t="s">
        <v>3078</v>
      </c>
      <c r="H16" t="s">
        <v>421</v>
      </c>
      <c r="K16" s="3"/>
      <c r="L16" t="s">
        <v>12</v>
      </c>
      <c r="O16" s="11" t="s">
        <v>409</v>
      </c>
      <c r="P16" t="str">
        <f t="shared" ref="P16:P35" si="1">O16&amp;"Location"</f>
        <v>FloridaLocation</v>
      </c>
      <c r="AF16" t="s">
        <v>674</v>
      </c>
      <c r="AI16" t="s">
        <v>553</v>
      </c>
      <c r="AL16" t="s">
        <v>747</v>
      </c>
      <c r="BD16" t="s">
        <v>779</v>
      </c>
      <c r="CT16" t="s">
        <v>907</v>
      </c>
      <c r="DC16" t="s">
        <v>928</v>
      </c>
      <c r="DI16" t="s">
        <v>933</v>
      </c>
      <c r="DO16" t="s">
        <v>942</v>
      </c>
      <c r="DU16" t="s">
        <v>950</v>
      </c>
      <c r="EA16" t="s">
        <v>962</v>
      </c>
      <c r="ED16" t="s">
        <v>458</v>
      </c>
      <c r="EG16" t="s">
        <v>460</v>
      </c>
      <c r="EJ16" t="s">
        <v>995</v>
      </c>
      <c r="EM16" t="s">
        <v>464</v>
      </c>
      <c r="ES16" t="s">
        <v>468</v>
      </c>
      <c r="FH16" t="s">
        <v>1068</v>
      </c>
      <c r="FT16" t="s">
        <v>1149</v>
      </c>
    </row>
    <row r="17" spans="1:188" x14ac:dyDescent="0.35">
      <c r="A17" t="s">
        <v>423</v>
      </c>
      <c r="B17" t="s">
        <v>3032</v>
      </c>
      <c r="C17" t="s">
        <v>3032</v>
      </c>
      <c r="D17" s="4" t="s">
        <v>424</v>
      </c>
      <c r="E17" t="s">
        <v>424</v>
      </c>
      <c r="F17" s="5" t="s">
        <v>857</v>
      </c>
      <c r="G17" t="s">
        <v>3078</v>
      </c>
      <c r="H17" t="s">
        <v>423</v>
      </c>
      <c r="K17" s="3"/>
      <c r="L17" t="s">
        <v>12</v>
      </c>
      <c r="O17" s="11" t="s">
        <v>411</v>
      </c>
      <c r="P17" t="str">
        <f t="shared" si="1"/>
        <v>GeorgiaLocation</v>
      </c>
      <c r="AF17" t="s">
        <v>675</v>
      </c>
      <c r="AI17" t="s">
        <v>541</v>
      </c>
      <c r="AL17" t="s">
        <v>748</v>
      </c>
      <c r="BD17" t="s">
        <v>778</v>
      </c>
      <c r="EA17" t="s">
        <v>966</v>
      </c>
      <c r="EC17" s="22" t="s">
        <v>3130</v>
      </c>
      <c r="ED17" t="s">
        <v>969</v>
      </c>
      <c r="EF17" s="22" t="s">
        <v>3129</v>
      </c>
      <c r="EG17" t="s">
        <v>981</v>
      </c>
      <c r="EJ17" t="s">
        <v>993</v>
      </c>
      <c r="EL17" s="22" t="s">
        <v>3127</v>
      </c>
      <c r="EM17" t="s">
        <v>1006</v>
      </c>
      <c r="ER17" s="22" t="s">
        <v>3123</v>
      </c>
      <c r="ES17" t="s">
        <v>1022</v>
      </c>
      <c r="FE17" t="s">
        <v>477</v>
      </c>
      <c r="FH17" t="s">
        <v>1071</v>
      </c>
      <c r="FT17" t="s">
        <v>1150</v>
      </c>
    </row>
    <row r="18" spans="1:188" x14ac:dyDescent="0.35">
      <c r="A18" t="s">
        <v>425</v>
      </c>
      <c r="B18" t="s">
        <v>3032</v>
      </c>
      <c r="C18" t="s">
        <v>3032</v>
      </c>
      <c r="D18" s="4" t="s">
        <v>426</v>
      </c>
      <c r="E18" t="s">
        <v>426</v>
      </c>
      <c r="F18" s="5" t="s">
        <v>864</v>
      </c>
      <c r="G18" t="s">
        <v>3078</v>
      </c>
      <c r="H18" t="s">
        <v>425</v>
      </c>
      <c r="K18" s="3"/>
      <c r="L18" t="s">
        <v>12</v>
      </c>
      <c r="O18" s="11" t="s">
        <v>612</v>
      </c>
      <c r="P18" t="str">
        <f t="shared" si="1"/>
        <v>HawaiiLocation</v>
      </c>
      <c r="T18" t="s">
        <v>394</v>
      </c>
      <c r="Z18" t="s">
        <v>396</v>
      </c>
      <c r="AC18" t="s">
        <v>398</v>
      </c>
      <c r="AF18" t="s">
        <v>679</v>
      </c>
      <c r="AI18" t="s">
        <v>559</v>
      </c>
      <c r="AL18" t="s">
        <v>749</v>
      </c>
      <c r="AW18" t="str">
        <f>"GWC"&amp;AW1</f>
        <v>GWCEIAStorage</v>
      </c>
      <c r="AX18" t="s">
        <v>565</v>
      </c>
      <c r="AZ18" t="str">
        <f>"GWC"&amp;AZ1</f>
        <v>GWCEIAStorageSub</v>
      </c>
      <c r="BA18" t="s">
        <v>593</v>
      </c>
      <c r="BD18" t="s">
        <v>781</v>
      </c>
      <c r="BF18" t="str">
        <f>"GWC"&amp;BF$1</f>
        <v>GWCGasWeightedCONUS</v>
      </c>
      <c r="BG18" t="s">
        <v>607</v>
      </c>
      <c r="ED18" t="s">
        <v>978</v>
      </c>
      <c r="EJ18" t="s">
        <v>996</v>
      </c>
      <c r="EM18" t="s">
        <v>1011</v>
      </c>
      <c r="ES18" t="s">
        <v>1024</v>
      </c>
      <c r="FD18" s="22" t="s">
        <v>3121</v>
      </c>
      <c r="FE18" t="s">
        <v>1049</v>
      </c>
      <c r="FH18" t="s">
        <v>1070</v>
      </c>
      <c r="FT18" t="s">
        <v>1148</v>
      </c>
    </row>
    <row r="19" spans="1:188" x14ac:dyDescent="0.35">
      <c r="A19" t="s">
        <v>427</v>
      </c>
      <c r="B19" t="s">
        <v>3032</v>
      </c>
      <c r="C19" t="s">
        <v>3032</v>
      </c>
      <c r="D19" s="4" t="s">
        <v>428</v>
      </c>
      <c r="E19" t="s">
        <v>428</v>
      </c>
      <c r="F19" s="5" t="s">
        <v>872</v>
      </c>
      <c r="G19" t="s">
        <v>3078</v>
      </c>
      <c r="H19" t="s">
        <v>427</v>
      </c>
      <c r="K19" s="3"/>
      <c r="L19" t="s">
        <v>12</v>
      </c>
      <c r="O19" s="11" t="s">
        <v>413</v>
      </c>
      <c r="P19" t="str">
        <f t="shared" si="1"/>
        <v>IdahoLocation</v>
      </c>
      <c r="S19" s="22" t="str">
        <f>"GWC"&amp;S$1</f>
        <v>GWCAlabama</v>
      </c>
      <c r="T19" t="s">
        <v>630</v>
      </c>
      <c r="V19" s="22" t="str">
        <f>"GWC"&amp;V$1</f>
        <v>GWCAlaska</v>
      </c>
      <c r="W19" t="s">
        <v>3171</v>
      </c>
      <c r="Y19" s="22" t="str">
        <f>"GWC"&amp;Y$1</f>
        <v>GWCArizona</v>
      </c>
      <c r="Z19" t="s">
        <v>646</v>
      </c>
      <c r="AB19" s="22" t="str">
        <f>"GWC"&amp;AB$1</f>
        <v>GWCArkansas</v>
      </c>
      <c r="AC19" t="s">
        <v>656</v>
      </c>
      <c r="AF19" t="s">
        <v>676</v>
      </c>
      <c r="AI19" t="s">
        <v>538</v>
      </c>
      <c r="AL19" t="s">
        <v>750</v>
      </c>
      <c r="AX19" t="s">
        <v>568</v>
      </c>
      <c r="BA19" t="s">
        <v>578</v>
      </c>
      <c r="BD19" t="s">
        <v>780</v>
      </c>
      <c r="DK19" t="str">
        <f>"GWC"&amp;DK$1</f>
        <v>GWCNERC</v>
      </c>
      <c r="DL19" t="s">
        <v>496</v>
      </c>
      <c r="EJ19" t="s">
        <v>1001</v>
      </c>
      <c r="ES19" t="s">
        <v>1029</v>
      </c>
      <c r="FE19" t="s">
        <v>1051</v>
      </c>
      <c r="FH19" t="s">
        <v>1069</v>
      </c>
    </row>
    <row r="20" spans="1:188" x14ac:dyDescent="0.35">
      <c r="A20" t="s">
        <v>429</v>
      </c>
      <c r="B20" t="s">
        <v>3032</v>
      </c>
      <c r="C20" t="s">
        <v>3032</v>
      </c>
      <c r="D20" s="4" t="s">
        <v>430</v>
      </c>
      <c r="E20" t="s">
        <v>430</v>
      </c>
      <c r="F20" s="5" t="s">
        <v>877</v>
      </c>
      <c r="G20" t="s">
        <v>3078</v>
      </c>
      <c r="H20" t="s">
        <v>429</v>
      </c>
      <c r="K20" s="3"/>
      <c r="L20" t="s">
        <v>12</v>
      </c>
      <c r="O20" s="11" t="s">
        <v>415</v>
      </c>
      <c r="P20" t="str">
        <f t="shared" si="1"/>
        <v>IllinoisLocation</v>
      </c>
      <c r="T20" t="s">
        <v>634</v>
      </c>
      <c r="Z20" t="s">
        <v>653</v>
      </c>
      <c r="AF20" t="s">
        <v>677</v>
      </c>
      <c r="AI20" t="s">
        <v>562</v>
      </c>
      <c r="AL20" t="s">
        <v>751</v>
      </c>
      <c r="AX20" t="s">
        <v>573</v>
      </c>
      <c r="BA20" t="s">
        <v>582</v>
      </c>
      <c r="BD20" t="s">
        <v>782</v>
      </c>
      <c r="DL20" t="s">
        <v>500</v>
      </c>
      <c r="EJ20" t="s">
        <v>1000</v>
      </c>
      <c r="FE20" t="s">
        <v>1054</v>
      </c>
      <c r="FH20" t="s">
        <v>1072</v>
      </c>
    </row>
    <row r="21" spans="1:188" x14ac:dyDescent="0.35">
      <c r="A21" t="s">
        <v>431</v>
      </c>
      <c r="B21" t="s">
        <v>3032</v>
      </c>
      <c r="C21" t="s">
        <v>3032</v>
      </c>
      <c r="D21" s="4" t="s">
        <v>432</v>
      </c>
      <c r="E21" t="s">
        <v>432</v>
      </c>
      <c r="F21" s="5" t="s">
        <v>888</v>
      </c>
      <c r="G21" t="s">
        <v>3078</v>
      </c>
      <c r="H21" t="s">
        <v>431</v>
      </c>
      <c r="K21" s="3"/>
      <c r="L21" t="s">
        <v>12</v>
      </c>
      <c r="O21" s="11" t="s">
        <v>417</v>
      </c>
      <c r="P21" t="str">
        <f t="shared" si="1"/>
        <v>IndianaLocation</v>
      </c>
      <c r="T21" t="s">
        <v>2246</v>
      </c>
      <c r="AF21" t="s">
        <v>678</v>
      </c>
      <c r="AI21" t="s">
        <v>550</v>
      </c>
      <c r="AL21" t="s">
        <v>753</v>
      </c>
      <c r="AX21" t="s">
        <v>575</v>
      </c>
      <c r="BA21" t="s">
        <v>604</v>
      </c>
      <c r="BD21" t="s">
        <v>786</v>
      </c>
      <c r="BJ21" t="s">
        <v>412</v>
      </c>
      <c r="BP21" t="s">
        <v>414</v>
      </c>
      <c r="BS21" t="s">
        <v>416</v>
      </c>
      <c r="BV21" t="s">
        <v>418</v>
      </c>
      <c r="BY21" t="s">
        <v>420</v>
      </c>
      <c r="CB21" t="s">
        <v>422</v>
      </c>
      <c r="CE21" t="s">
        <v>424</v>
      </c>
      <c r="CH21" t="s">
        <v>426</v>
      </c>
      <c r="CK21" t="s">
        <v>428</v>
      </c>
      <c r="DL21" t="s">
        <v>503</v>
      </c>
      <c r="EJ21" t="s">
        <v>999</v>
      </c>
      <c r="FH21" t="s">
        <v>1074</v>
      </c>
    </row>
    <row r="22" spans="1:188" x14ac:dyDescent="0.35">
      <c r="A22" t="s">
        <v>434</v>
      </c>
      <c r="B22" t="s">
        <v>3032</v>
      </c>
      <c r="C22" t="s">
        <v>3032</v>
      </c>
      <c r="D22" s="4" t="s">
        <v>435</v>
      </c>
      <c r="E22" t="s">
        <v>435</v>
      </c>
      <c r="F22" s="5" t="s">
        <v>904</v>
      </c>
      <c r="G22" t="s">
        <v>3078</v>
      </c>
      <c r="H22" t="s">
        <v>434</v>
      </c>
      <c r="K22" s="3"/>
      <c r="L22" t="s">
        <v>12</v>
      </c>
      <c r="O22" s="11" t="s">
        <v>419</v>
      </c>
      <c r="P22" t="str">
        <f t="shared" si="1"/>
        <v>IowaLocation</v>
      </c>
      <c r="AF22" t="s">
        <v>684</v>
      </c>
      <c r="AI22" t="s">
        <v>547</v>
      </c>
      <c r="AL22" t="s">
        <v>752</v>
      </c>
      <c r="AX22" t="s">
        <v>571</v>
      </c>
      <c r="BA22" t="s">
        <v>596</v>
      </c>
      <c r="BD22" t="s">
        <v>783</v>
      </c>
      <c r="BI22" s="22" t="s">
        <v>3151</v>
      </c>
      <c r="BJ22" t="s">
        <v>806</v>
      </c>
      <c r="BL22" s="22" t="s">
        <v>3152</v>
      </c>
      <c r="BM22" t="s">
        <v>3172</v>
      </c>
      <c r="BO22" s="22" t="str">
        <f>"GWC"&amp;BO$1</f>
        <v>GWCIdaho</v>
      </c>
      <c r="BP22" t="s">
        <v>820</v>
      </c>
      <c r="BR22" s="22" t="s">
        <v>3149</v>
      </c>
      <c r="BS22" t="s">
        <v>824</v>
      </c>
      <c r="BU22" s="22" t="s">
        <v>3150</v>
      </c>
      <c r="BV22" t="s">
        <v>832</v>
      </c>
      <c r="BX22" s="22" t="s">
        <v>3145</v>
      </c>
      <c r="BY22" t="s">
        <v>843</v>
      </c>
      <c r="CA22" s="22" t="s">
        <v>3146</v>
      </c>
      <c r="CB22" t="s">
        <v>852</v>
      </c>
      <c r="CD22" s="22" t="s">
        <v>3147</v>
      </c>
      <c r="CE22" t="s">
        <v>858</v>
      </c>
      <c r="CG22" s="22" t="s">
        <v>3148</v>
      </c>
      <c r="CH22" t="s">
        <v>860</v>
      </c>
      <c r="CJ22" s="22" t="s">
        <v>3143</v>
      </c>
      <c r="CK22" t="s">
        <v>871</v>
      </c>
      <c r="CN22" t="s">
        <v>430</v>
      </c>
      <c r="CQ22" t="s">
        <v>432</v>
      </c>
      <c r="CT22" t="s">
        <v>435</v>
      </c>
      <c r="CW22" t="s">
        <v>437</v>
      </c>
      <c r="CZ22" t="s">
        <v>439</v>
      </c>
      <c r="DL22" t="s">
        <v>506</v>
      </c>
      <c r="EJ22" t="s">
        <v>1002</v>
      </c>
      <c r="FH22" t="s">
        <v>1073</v>
      </c>
    </row>
    <row r="23" spans="1:188" x14ac:dyDescent="0.35">
      <c r="A23" t="s">
        <v>436</v>
      </c>
      <c r="B23" t="s">
        <v>3032</v>
      </c>
      <c r="C23" t="s">
        <v>3032</v>
      </c>
      <c r="D23" s="4" t="s">
        <v>437</v>
      </c>
      <c r="E23" t="s">
        <v>437</v>
      </c>
      <c r="F23" s="5" t="s">
        <v>915</v>
      </c>
      <c r="G23" t="s">
        <v>3078</v>
      </c>
      <c r="H23" t="s">
        <v>436</v>
      </c>
      <c r="K23" s="3"/>
      <c r="L23" t="s">
        <v>12</v>
      </c>
      <c r="O23" s="11" t="s">
        <v>421</v>
      </c>
      <c r="P23" t="str">
        <f t="shared" si="1"/>
        <v>KansasLocation</v>
      </c>
      <c r="AF23" t="s">
        <v>680</v>
      </c>
      <c r="AI23" t="s">
        <v>556</v>
      </c>
      <c r="BA23" t="s">
        <v>584</v>
      </c>
      <c r="BD23" t="s">
        <v>785</v>
      </c>
      <c r="BJ23" t="s">
        <v>811</v>
      </c>
      <c r="BS23" t="s">
        <v>827</v>
      </c>
      <c r="BV23" t="s">
        <v>835</v>
      </c>
      <c r="CE23" t="s">
        <v>2249</v>
      </c>
      <c r="CH23" t="s">
        <v>867</v>
      </c>
      <c r="CM23" s="22" t="s">
        <v>3144</v>
      </c>
      <c r="CN23" t="s">
        <v>874</v>
      </c>
      <c r="CP23" s="22" t="s">
        <v>3140</v>
      </c>
      <c r="CQ23" t="s">
        <v>881</v>
      </c>
      <c r="CS23" s="22" t="s">
        <v>3141</v>
      </c>
      <c r="CT23" t="s">
        <v>897</v>
      </c>
      <c r="CV23" s="22" t="s">
        <v>3142</v>
      </c>
      <c r="CW23" t="s">
        <v>909</v>
      </c>
      <c r="CY23" s="22" t="s">
        <v>3139</v>
      </c>
      <c r="CZ23" t="s">
        <v>919</v>
      </c>
      <c r="DL23" t="s">
        <v>509</v>
      </c>
      <c r="EJ23" t="s">
        <v>1004</v>
      </c>
      <c r="FH23" t="s">
        <v>1076</v>
      </c>
    </row>
    <row r="24" spans="1:188" x14ac:dyDescent="0.35">
      <c r="A24" t="s">
        <v>438</v>
      </c>
      <c r="B24" t="s">
        <v>3032</v>
      </c>
      <c r="C24" t="s">
        <v>3032</v>
      </c>
      <c r="D24" s="4" t="s">
        <v>439</v>
      </c>
      <c r="E24" t="s">
        <v>439</v>
      </c>
      <c r="F24" s="5" t="s">
        <v>921</v>
      </c>
      <c r="G24" t="s">
        <v>3078</v>
      </c>
      <c r="H24" t="s">
        <v>438</v>
      </c>
      <c r="K24" s="3"/>
      <c r="L24" t="s">
        <v>12</v>
      </c>
      <c r="O24" s="11" t="s">
        <v>423</v>
      </c>
      <c r="P24" t="str">
        <f t="shared" si="1"/>
        <v>KentuckyLocation</v>
      </c>
      <c r="AF24" t="s">
        <v>685</v>
      </c>
      <c r="BA24" t="s">
        <v>586</v>
      </c>
      <c r="BD24" t="s">
        <v>784</v>
      </c>
      <c r="BJ24" t="s">
        <v>812</v>
      </c>
      <c r="BS24" t="s">
        <v>829</v>
      </c>
      <c r="CQ24" t="s">
        <v>892</v>
      </c>
      <c r="CT24" t="s">
        <v>899</v>
      </c>
      <c r="DL24" t="s">
        <v>512</v>
      </c>
      <c r="FH24" t="s">
        <v>1077</v>
      </c>
      <c r="FQ24" t="s">
        <v>486</v>
      </c>
      <c r="FT24" t="s">
        <v>488</v>
      </c>
      <c r="FZ24" t="s">
        <v>490</v>
      </c>
      <c r="GC24" t="s">
        <v>492</v>
      </c>
      <c r="GF24" t="s">
        <v>494</v>
      </c>
    </row>
    <row r="25" spans="1:188" x14ac:dyDescent="0.35">
      <c r="A25" t="s">
        <v>440</v>
      </c>
      <c r="B25" t="s">
        <v>3032</v>
      </c>
      <c r="C25" t="s">
        <v>3032</v>
      </c>
      <c r="D25" s="4" t="s">
        <v>441</v>
      </c>
      <c r="E25" t="s">
        <v>441</v>
      </c>
      <c r="F25" s="5" t="s">
        <v>927</v>
      </c>
      <c r="G25" t="s">
        <v>3078</v>
      </c>
      <c r="H25" t="s">
        <v>440</v>
      </c>
      <c r="K25" s="3"/>
      <c r="L25" t="s">
        <v>12</v>
      </c>
      <c r="O25" s="11" t="s">
        <v>425</v>
      </c>
      <c r="P25" t="str">
        <f t="shared" si="1"/>
        <v>LouisianaLocation</v>
      </c>
      <c r="AF25" t="s">
        <v>682</v>
      </c>
      <c r="BA25" t="s">
        <v>599</v>
      </c>
      <c r="BD25" t="s">
        <v>787</v>
      </c>
      <c r="CT25" t="s">
        <v>900</v>
      </c>
      <c r="DL25" t="s">
        <v>515</v>
      </c>
      <c r="FH25" t="s">
        <v>1075</v>
      </c>
      <c r="FP25" s="22" t="str">
        <f>"GWC"&amp;FP$1</f>
        <v>GWCVirginia</v>
      </c>
      <c r="FQ25" t="s">
        <v>1128</v>
      </c>
      <c r="FS25" s="22" t="s">
        <v>3113</v>
      </c>
      <c r="FT25" t="s">
        <v>1144</v>
      </c>
      <c r="FV25" s="22" t="s">
        <v>3117</v>
      </c>
      <c r="FW25" t="s">
        <v>1153</v>
      </c>
      <c r="FY25" s="22" t="s">
        <v>3116</v>
      </c>
      <c r="FZ25" t="s">
        <v>1154</v>
      </c>
      <c r="GB25" s="22" t="s">
        <v>3114</v>
      </c>
      <c r="GC25" t="s">
        <v>1158</v>
      </c>
      <c r="GE25" s="22" t="s">
        <v>3115</v>
      </c>
      <c r="GF25" t="s">
        <v>1162</v>
      </c>
    </row>
    <row r="26" spans="1:188" x14ac:dyDescent="0.35">
      <c r="A26" t="s">
        <v>442</v>
      </c>
      <c r="B26" t="s">
        <v>3032</v>
      </c>
      <c r="C26" t="s">
        <v>3032</v>
      </c>
      <c r="D26" s="4" t="s">
        <v>443</v>
      </c>
      <c r="E26" t="s">
        <v>443</v>
      </c>
      <c r="F26" s="5" t="s">
        <v>930</v>
      </c>
      <c r="G26" t="s">
        <v>3078</v>
      </c>
      <c r="H26" t="s">
        <v>442</v>
      </c>
      <c r="K26" s="3"/>
      <c r="L26" t="s">
        <v>12</v>
      </c>
      <c r="O26" s="11" t="s">
        <v>427</v>
      </c>
      <c r="P26" t="str">
        <f t="shared" si="1"/>
        <v>MaineLocation</v>
      </c>
      <c r="AF26" t="s">
        <v>681</v>
      </c>
      <c r="AL26" t="s">
        <v>402</v>
      </c>
      <c r="BA26" t="s">
        <v>588</v>
      </c>
      <c r="BD26" t="s">
        <v>789</v>
      </c>
      <c r="CT26" t="s">
        <v>901</v>
      </c>
      <c r="DL26" t="s">
        <v>518</v>
      </c>
      <c r="FH26" t="s">
        <v>1081</v>
      </c>
      <c r="FQ26" t="s">
        <v>1133</v>
      </c>
    </row>
    <row r="27" spans="1:188" x14ac:dyDescent="0.35">
      <c r="A27" t="s">
        <v>444</v>
      </c>
      <c r="B27" t="s">
        <v>3032</v>
      </c>
      <c r="C27" t="s">
        <v>3032</v>
      </c>
      <c r="D27" s="4" t="s">
        <v>445</v>
      </c>
      <c r="E27" t="s">
        <v>445</v>
      </c>
      <c r="F27" s="5" t="s">
        <v>932</v>
      </c>
      <c r="G27" t="s">
        <v>3078</v>
      </c>
      <c r="H27" t="s">
        <v>444</v>
      </c>
      <c r="K27" s="3"/>
      <c r="L27" t="s">
        <v>12</v>
      </c>
      <c r="O27" s="11" t="s">
        <v>429</v>
      </c>
      <c r="P27" t="str">
        <f t="shared" si="1"/>
        <v>MarylandLocation</v>
      </c>
      <c r="AF27" t="s">
        <v>683</v>
      </c>
      <c r="AK27" s="22" t="s">
        <v>3156</v>
      </c>
      <c r="AL27" t="s">
        <v>740</v>
      </c>
      <c r="BA27" t="s">
        <v>590</v>
      </c>
      <c r="BD27" t="s">
        <v>788</v>
      </c>
      <c r="DL27" t="s">
        <v>521</v>
      </c>
      <c r="FH27" t="s">
        <v>1082</v>
      </c>
    </row>
    <row r="28" spans="1:188" x14ac:dyDescent="0.35">
      <c r="A28" t="s">
        <v>447</v>
      </c>
      <c r="B28" t="s">
        <v>3032</v>
      </c>
      <c r="C28" t="s">
        <v>3032</v>
      </c>
      <c r="D28" s="4" t="s">
        <v>448</v>
      </c>
      <c r="E28" t="s">
        <v>448</v>
      </c>
      <c r="F28" s="5" t="s">
        <v>941</v>
      </c>
      <c r="G28" t="s">
        <v>3078</v>
      </c>
      <c r="H28" t="s">
        <v>447</v>
      </c>
      <c r="K28" s="3"/>
      <c r="L28" t="s">
        <v>12</v>
      </c>
      <c r="O28" s="11" t="s">
        <v>431</v>
      </c>
      <c r="P28" t="str">
        <f t="shared" si="1"/>
        <v>MassachusettsLocation</v>
      </c>
      <c r="AF28" t="s">
        <v>686</v>
      </c>
      <c r="AL28" t="s">
        <v>748</v>
      </c>
      <c r="BA28" t="s">
        <v>601</v>
      </c>
      <c r="BD28" t="s">
        <v>790</v>
      </c>
      <c r="DL28" t="s">
        <v>524</v>
      </c>
      <c r="FH28" t="s">
        <v>1079</v>
      </c>
    </row>
    <row r="29" spans="1:188" x14ac:dyDescent="0.35">
      <c r="A29" t="s">
        <v>449</v>
      </c>
      <c r="B29" t="s">
        <v>3032</v>
      </c>
      <c r="C29" t="s">
        <v>3032</v>
      </c>
      <c r="D29" s="4" t="s">
        <v>450</v>
      </c>
      <c r="E29" t="s">
        <v>450</v>
      </c>
      <c r="F29" s="5" t="s">
        <v>946</v>
      </c>
      <c r="G29" t="s">
        <v>3078</v>
      </c>
      <c r="H29" t="s">
        <v>449</v>
      </c>
      <c r="K29" s="3"/>
      <c r="L29" t="s">
        <v>12</v>
      </c>
      <c r="O29" s="11" t="s">
        <v>434</v>
      </c>
      <c r="P29" t="str">
        <f t="shared" si="1"/>
        <v>MichiganLocation</v>
      </c>
      <c r="AF29" t="s">
        <v>687</v>
      </c>
      <c r="BD29" t="s">
        <v>791</v>
      </c>
      <c r="DL29" t="s">
        <v>527</v>
      </c>
      <c r="EJ29" t="s">
        <v>462</v>
      </c>
      <c r="FH29" t="s">
        <v>1080</v>
      </c>
    </row>
    <row r="30" spans="1:188" x14ac:dyDescent="0.35">
      <c r="A30" t="s">
        <v>451</v>
      </c>
      <c r="B30" t="s">
        <v>3032</v>
      </c>
      <c r="C30" t="s">
        <v>3032</v>
      </c>
      <c r="D30" s="4" t="s">
        <v>452</v>
      </c>
      <c r="E30" t="s">
        <v>452</v>
      </c>
      <c r="F30" s="5" t="s">
        <v>949</v>
      </c>
      <c r="G30" t="s">
        <v>3078</v>
      </c>
      <c r="H30" t="s">
        <v>451</v>
      </c>
      <c r="K30" s="3"/>
      <c r="L30" t="s">
        <v>12</v>
      </c>
      <c r="O30" s="11" t="s">
        <v>436</v>
      </c>
      <c r="P30" t="str">
        <f t="shared" si="1"/>
        <v>MinnesotaLocation</v>
      </c>
      <c r="AF30" t="s">
        <v>689</v>
      </c>
      <c r="BD30" t="s">
        <v>792</v>
      </c>
      <c r="DL30" t="s">
        <v>530</v>
      </c>
      <c r="EI30" s="22" t="s">
        <v>3128</v>
      </c>
      <c r="EJ30" t="s">
        <v>987</v>
      </c>
      <c r="FH30" t="s">
        <v>1078</v>
      </c>
    </row>
    <row r="31" spans="1:188" x14ac:dyDescent="0.35">
      <c r="A31" t="s">
        <v>453</v>
      </c>
      <c r="B31" t="s">
        <v>3032</v>
      </c>
      <c r="C31" t="s">
        <v>3032</v>
      </c>
      <c r="D31" s="4" t="s">
        <v>454</v>
      </c>
      <c r="E31" t="s">
        <v>454</v>
      </c>
      <c r="F31" s="5" t="s">
        <v>957</v>
      </c>
      <c r="G31" t="s">
        <v>3078</v>
      </c>
      <c r="H31" t="s">
        <v>453</v>
      </c>
      <c r="K31" s="3"/>
      <c r="L31" t="s">
        <v>12</v>
      </c>
      <c r="O31" s="11" t="s">
        <v>438</v>
      </c>
      <c r="P31" t="str">
        <f t="shared" si="1"/>
        <v>MississippiLocation</v>
      </c>
      <c r="AF31" t="s">
        <v>690</v>
      </c>
      <c r="BD31" t="s">
        <v>794</v>
      </c>
      <c r="DL31" t="s">
        <v>533</v>
      </c>
      <c r="EJ31" t="s">
        <v>990</v>
      </c>
      <c r="FH31" t="s">
        <v>1083</v>
      </c>
    </row>
    <row r="32" spans="1:188" x14ac:dyDescent="0.35">
      <c r="A32" t="s">
        <v>455</v>
      </c>
      <c r="B32" t="s">
        <v>3032</v>
      </c>
      <c r="C32" t="s">
        <v>3032</v>
      </c>
      <c r="D32" s="4" t="s">
        <v>456</v>
      </c>
      <c r="E32" t="s">
        <v>456</v>
      </c>
      <c r="F32" s="5" t="s">
        <v>960</v>
      </c>
      <c r="G32" t="s">
        <v>3078</v>
      </c>
      <c r="H32" t="s">
        <v>455</v>
      </c>
      <c r="K32" s="3"/>
      <c r="L32" t="s">
        <v>12</v>
      </c>
      <c r="O32" s="11" t="s">
        <v>440</v>
      </c>
      <c r="P32" t="str">
        <f t="shared" si="1"/>
        <v>MissouriLocation</v>
      </c>
      <c r="AF32" t="s">
        <v>691</v>
      </c>
      <c r="BD32" t="s">
        <v>793</v>
      </c>
      <c r="DL32" t="s">
        <v>536</v>
      </c>
      <c r="EJ32" t="s">
        <v>993</v>
      </c>
      <c r="FH32" t="s">
        <v>1088</v>
      </c>
    </row>
    <row r="33" spans="1:164" x14ac:dyDescent="0.35">
      <c r="A33" t="s">
        <v>457</v>
      </c>
      <c r="B33" t="s">
        <v>3032</v>
      </c>
      <c r="C33" t="s">
        <v>3032</v>
      </c>
      <c r="D33" s="4" t="s">
        <v>458</v>
      </c>
      <c r="E33" t="s">
        <v>458</v>
      </c>
      <c r="F33" s="5" t="s">
        <v>977</v>
      </c>
      <c r="G33" t="s">
        <v>3078</v>
      </c>
      <c r="H33" t="s">
        <v>457</v>
      </c>
      <c r="K33" s="3"/>
      <c r="L33" t="s">
        <v>12</v>
      </c>
      <c r="O33" s="11" t="s">
        <v>442</v>
      </c>
      <c r="P33" t="str">
        <f t="shared" si="1"/>
        <v>MontanaLocation</v>
      </c>
      <c r="AF33" t="s">
        <v>688</v>
      </c>
      <c r="BD33" t="s">
        <v>795</v>
      </c>
      <c r="EJ33" t="s">
        <v>1000</v>
      </c>
      <c r="FH33" t="s">
        <v>1087</v>
      </c>
    </row>
    <row r="34" spans="1:164" x14ac:dyDescent="0.35">
      <c r="A34" t="s">
        <v>459</v>
      </c>
      <c r="B34" t="s">
        <v>3032</v>
      </c>
      <c r="C34" t="s">
        <v>3032</v>
      </c>
      <c r="D34" s="4" t="s">
        <v>460</v>
      </c>
      <c r="E34" t="s">
        <v>460</v>
      </c>
      <c r="F34" s="5" t="s">
        <v>982</v>
      </c>
      <c r="G34" t="s">
        <v>3078</v>
      </c>
      <c r="H34" t="s">
        <v>459</v>
      </c>
      <c r="K34" s="3"/>
      <c r="L34" t="s">
        <v>12</v>
      </c>
      <c r="O34" s="11" t="s">
        <v>444</v>
      </c>
      <c r="P34" t="str">
        <f t="shared" si="1"/>
        <v>NebraskaLocation</v>
      </c>
      <c r="AF34" t="s">
        <v>693</v>
      </c>
      <c r="BD34" t="s">
        <v>801</v>
      </c>
      <c r="EJ34" t="s">
        <v>1004</v>
      </c>
      <c r="FH34" t="s">
        <v>1086</v>
      </c>
    </row>
    <row r="35" spans="1:164" x14ac:dyDescent="0.35">
      <c r="A35" t="s">
        <v>461</v>
      </c>
      <c r="B35" t="s">
        <v>3032</v>
      </c>
      <c r="C35" t="s">
        <v>3032</v>
      </c>
      <c r="D35" s="4" t="s">
        <v>462</v>
      </c>
      <c r="E35" t="s">
        <v>462</v>
      </c>
      <c r="F35" s="5" t="s">
        <v>1003</v>
      </c>
      <c r="G35" t="s">
        <v>3078</v>
      </c>
      <c r="H35" t="s">
        <v>461</v>
      </c>
      <c r="K35" s="3"/>
      <c r="L35" t="s">
        <v>12</v>
      </c>
      <c r="O35" s="11" t="s">
        <v>447</v>
      </c>
      <c r="P35" t="str">
        <f t="shared" si="1"/>
        <v>NevadaLocation</v>
      </c>
      <c r="AF35" t="s">
        <v>692</v>
      </c>
      <c r="BD35" t="s">
        <v>798</v>
      </c>
      <c r="FH35" t="s">
        <v>1084</v>
      </c>
    </row>
    <row r="36" spans="1:164" x14ac:dyDescent="0.35">
      <c r="A36" t="s">
        <v>463</v>
      </c>
      <c r="B36" t="s">
        <v>3032</v>
      </c>
      <c r="C36" t="s">
        <v>3032</v>
      </c>
      <c r="D36" s="4" t="s">
        <v>464</v>
      </c>
      <c r="E36" t="s">
        <v>464</v>
      </c>
      <c r="F36" s="5" t="s">
        <v>1005</v>
      </c>
      <c r="G36" t="s">
        <v>3078</v>
      </c>
      <c r="H36" t="s">
        <v>463</v>
      </c>
      <c r="K36" s="3"/>
      <c r="L36" t="s">
        <v>12</v>
      </c>
      <c r="O36" s="11" t="s">
        <v>449</v>
      </c>
      <c r="P36" t="s">
        <v>3045</v>
      </c>
      <c r="AF36" t="s">
        <v>694</v>
      </c>
      <c r="BD36" t="s">
        <v>796</v>
      </c>
      <c r="FH36" t="s">
        <v>1085</v>
      </c>
    </row>
    <row r="37" spans="1:164" x14ac:dyDescent="0.35">
      <c r="A37" t="s">
        <v>465</v>
      </c>
      <c r="B37" t="s">
        <v>3032</v>
      </c>
      <c r="C37" t="s">
        <v>3032</v>
      </c>
      <c r="D37" s="4" t="s">
        <v>466</v>
      </c>
      <c r="E37" t="s">
        <v>466</v>
      </c>
      <c r="F37" s="5" t="s">
        <v>1015</v>
      </c>
      <c r="G37" t="s">
        <v>3078</v>
      </c>
      <c r="H37" t="s">
        <v>465</v>
      </c>
      <c r="K37" s="3"/>
      <c r="L37" t="s">
        <v>12</v>
      </c>
      <c r="O37" s="11" t="s">
        <v>451</v>
      </c>
      <c r="P37" t="s">
        <v>3046</v>
      </c>
      <c r="AF37" t="s">
        <v>695</v>
      </c>
      <c r="BD37" t="s">
        <v>800</v>
      </c>
      <c r="FH37" t="s">
        <v>1092</v>
      </c>
    </row>
    <row r="38" spans="1:164" x14ac:dyDescent="0.35">
      <c r="A38" t="s">
        <v>467</v>
      </c>
      <c r="B38" t="s">
        <v>3032</v>
      </c>
      <c r="C38" t="s">
        <v>3032</v>
      </c>
      <c r="D38" s="4" t="s">
        <v>468</v>
      </c>
      <c r="E38" t="s">
        <v>468</v>
      </c>
      <c r="F38" s="5" t="s">
        <v>1023</v>
      </c>
      <c r="G38" t="s">
        <v>3078</v>
      </c>
      <c r="H38" t="s">
        <v>467</v>
      </c>
      <c r="K38" s="3"/>
      <c r="L38" t="s">
        <v>12</v>
      </c>
      <c r="O38" s="11" t="s">
        <v>453</v>
      </c>
      <c r="P38" t="s">
        <v>3047</v>
      </c>
      <c r="AF38" t="s">
        <v>700</v>
      </c>
      <c r="BD38" t="s">
        <v>797</v>
      </c>
      <c r="FH38" t="s">
        <v>1089</v>
      </c>
    </row>
    <row r="39" spans="1:164" x14ac:dyDescent="0.35">
      <c r="A39" t="s">
        <v>469</v>
      </c>
      <c r="B39" t="s">
        <v>3032</v>
      </c>
      <c r="C39" t="s">
        <v>3032</v>
      </c>
      <c r="D39" s="4" t="s">
        <v>470</v>
      </c>
      <c r="E39" t="s">
        <v>470</v>
      </c>
      <c r="F39" s="5" t="s">
        <v>1033</v>
      </c>
      <c r="G39" t="s">
        <v>3078</v>
      </c>
      <c r="H39" t="s">
        <v>469</v>
      </c>
      <c r="K39" s="3"/>
      <c r="L39" t="s">
        <v>12</v>
      </c>
      <c r="O39" s="11" t="s">
        <v>455</v>
      </c>
      <c r="P39" t="s">
        <v>3048</v>
      </c>
      <c r="AF39" t="s">
        <v>697</v>
      </c>
      <c r="BD39" t="s">
        <v>799</v>
      </c>
      <c r="FH39" t="s">
        <v>1090</v>
      </c>
    </row>
    <row r="40" spans="1:164" x14ac:dyDescent="0.35">
      <c r="A40" t="s">
        <v>471</v>
      </c>
      <c r="B40" t="s">
        <v>3032</v>
      </c>
      <c r="C40" t="s">
        <v>3032</v>
      </c>
      <c r="D40" s="4" t="s">
        <v>472</v>
      </c>
      <c r="E40" t="s">
        <v>472</v>
      </c>
      <c r="F40" s="5" t="s">
        <v>1042</v>
      </c>
      <c r="G40" t="s">
        <v>3078</v>
      </c>
      <c r="H40" t="s">
        <v>471</v>
      </c>
      <c r="K40" s="3"/>
      <c r="L40" t="s">
        <v>12</v>
      </c>
      <c r="O40" s="11" t="s">
        <v>457</v>
      </c>
      <c r="P40" t="s">
        <v>3049</v>
      </c>
      <c r="AF40" t="s">
        <v>698</v>
      </c>
      <c r="BD40" t="s">
        <v>802</v>
      </c>
      <c r="FH40" t="s">
        <v>1091</v>
      </c>
    </row>
    <row r="41" spans="1:164" x14ac:dyDescent="0.35">
      <c r="A41" t="s">
        <v>474</v>
      </c>
      <c r="B41" t="s">
        <v>3032</v>
      </c>
      <c r="C41" t="s">
        <v>3032</v>
      </c>
      <c r="D41" s="4" t="s">
        <v>475</v>
      </c>
      <c r="E41" t="s">
        <v>475</v>
      </c>
      <c r="F41" s="5" t="s">
        <v>1044</v>
      </c>
      <c r="G41" t="s">
        <v>3078</v>
      </c>
      <c r="H41" t="s">
        <v>474</v>
      </c>
      <c r="K41" s="3"/>
      <c r="L41" t="s">
        <v>12</v>
      </c>
      <c r="O41" s="11" t="s">
        <v>459</v>
      </c>
      <c r="P41" t="s">
        <v>3050</v>
      </c>
      <c r="AF41" t="s">
        <v>699</v>
      </c>
      <c r="FH41" t="s">
        <v>1093</v>
      </c>
    </row>
    <row r="42" spans="1:164" x14ac:dyDescent="0.35">
      <c r="A42" t="s">
        <v>476</v>
      </c>
      <c r="B42" t="s">
        <v>3032</v>
      </c>
      <c r="C42" t="s">
        <v>3032</v>
      </c>
      <c r="D42" s="4" t="s">
        <v>477</v>
      </c>
      <c r="E42" t="s">
        <v>477</v>
      </c>
      <c r="F42" s="5" t="s">
        <v>1056</v>
      </c>
      <c r="G42" t="s">
        <v>3078</v>
      </c>
      <c r="H42" t="s">
        <v>476</v>
      </c>
      <c r="K42" s="3"/>
      <c r="L42" t="s">
        <v>12</v>
      </c>
      <c r="O42" s="11" t="s">
        <v>461</v>
      </c>
      <c r="P42" t="str">
        <f>O42&amp;"Location"</f>
        <v>OhioLocation</v>
      </c>
      <c r="AF42" t="s">
        <v>696</v>
      </c>
      <c r="FH42" t="s">
        <v>1094</v>
      </c>
    </row>
    <row r="43" spans="1:164" x14ac:dyDescent="0.35">
      <c r="A43" t="s">
        <v>478</v>
      </c>
      <c r="B43" t="s">
        <v>3032</v>
      </c>
      <c r="C43" t="s">
        <v>3032</v>
      </c>
      <c r="D43" s="4" t="s">
        <v>479</v>
      </c>
      <c r="E43" t="s">
        <v>479</v>
      </c>
      <c r="F43" s="5" t="s">
        <v>1110</v>
      </c>
      <c r="G43" t="s">
        <v>3078</v>
      </c>
      <c r="H43" t="s">
        <v>478</v>
      </c>
      <c r="K43" s="3"/>
      <c r="L43" t="s">
        <v>12</v>
      </c>
      <c r="O43" s="11" t="s">
        <v>463</v>
      </c>
      <c r="P43" t="str">
        <f>O43&amp;"Location"</f>
        <v>OklahomaLocation</v>
      </c>
      <c r="AF43" t="s">
        <v>702</v>
      </c>
      <c r="FH43" t="s">
        <v>1097</v>
      </c>
    </row>
    <row r="44" spans="1:164" x14ac:dyDescent="0.35">
      <c r="A44" t="s">
        <v>481</v>
      </c>
      <c r="B44" t="s">
        <v>3032</v>
      </c>
      <c r="C44" t="s">
        <v>3032</v>
      </c>
      <c r="D44" s="4" t="s">
        <v>482</v>
      </c>
      <c r="E44" t="s">
        <v>482</v>
      </c>
      <c r="F44" s="5" t="s">
        <v>1119</v>
      </c>
      <c r="G44" t="s">
        <v>3078</v>
      </c>
      <c r="H44" t="s">
        <v>481</v>
      </c>
      <c r="K44" s="3"/>
      <c r="L44" t="s">
        <v>12</v>
      </c>
      <c r="O44" s="11" t="s">
        <v>465</v>
      </c>
      <c r="P44" t="str">
        <f>O44&amp;"Location"</f>
        <v>OregonLocation</v>
      </c>
      <c r="AF44" t="s">
        <v>701</v>
      </c>
      <c r="FH44" t="s">
        <v>1095</v>
      </c>
    </row>
    <row r="45" spans="1:164" x14ac:dyDescent="0.35">
      <c r="A45" t="s">
        <v>483</v>
      </c>
      <c r="B45" t="s">
        <v>3032</v>
      </c>
      <c r="C45" t="s">
        <v>3032</v>
      </c>
      <c r="D45" s="4" t="s">
        <v>484</v>
      </c>
      <c r="E45" t="s">
        <v>484</v>
      </c>
      <c r="F45" s="5" t="s">
        <v>1121</v>
      </c>
      <c r="G45" t="s">
        <v>3078</v>
      </c>
      <c r="H45" t="s">
        <v>483</v>
      </c>
      <c r="K45" s="3"/>
      <c r="L45" t="s">
        <v>12</v>
      </c>
      <c r="O45" s="11" t="s">
        <v>467</v>
      </c>
      <c r="P45" t="str">
        <f>O45&amp;"Location"</f>
        <v>PennsylvaniaLocation</v>
      </c>
      <c r="AF45" t="s">
        <v>707</v>
      </c>
      <c r="BD45" t="s">
        <v>410</v>
      </c>
      <c r="FH45" t="s">
        <v>1096</v>
      </c>
    </row>
    <row r="46" spans="1:164" x14ac:dyDescent="0.35">
      <c r="A46" t="s">
        <v>485</v>
      </c>
      <c r="B46" t="s">
        <v>3032</v>
      </c>
      <c r="C46" t="s">
        <v>3032</v>
      </c>
      <c r="D46" s="4" t="s">
        <v>486</v>
      </c>
      <c r="E46" t="s">
        <v>486</v>
      </c>
      <c r="F46" s="5" t="s">
        <v>1131</v>
      </c>
      <c r="G46" t="s">
        <v>3078</v>
      </c>
      <c r="H46" t="s">
        <v>485</v>
      </c>
      <c r="K46" s="3"/>
      <c r="L46" t="s">
        <v>12</v>
      </c>
      <c r="O46" s="11" t="s">
        <v>469</v>
      </c>
      <c r="P46" t="s">
        <v>3051</v>
      </c>
      <c r="AF46" t="s">
        <v>703</v>
      </c>
      <c r="BC46" s="22" t="s">
        <v>3153</v>
      </c>
      <c r="BD46" t="s">
        <v>765</v>
      </c>
      <c r="FH46" t="s">
        <v>1098</v>
      </c>
    </row>
    <row r="47" spans="1:164" x14ac:dyDescent="0.35">
      <c r="A47" t="s">
        <v>487</v>
      </c>
      <c r="B47" t="s">
        <v>3032</v>
      </c>
      <c r="C47" t="s">
        <v>3032</v>
      </c>
      <c r="D47" s="4" t="s">
        <v>488</v>
      </c>
      <c r="E47" t="s">
        <v>488</v>
      </c>
      <c r="F47" s="5" t="s">
        <v>1152</v>
      </c>
      <c r="G47" t="s">
        <v>3078</v>
      </c>
      <c r="H47" t="s">
        <v>487</v>
      </c>
      <c r="K47" s="3"/>
      <c r="L47" t="s">
        <v>12</v>
      </c>
      <c r="O47" s="11" t="s">
        <v>471</v>
      </c>
      <c r="P47" t="s">
        <v>3052</v>
      </c>
      <c r="AF47" t="s">
        <v>705</v>
      </c>
      <c r="BD47" t="s">
        <v>2248</v>
      </c>
      <c r="FH47" t="s">
        <v>1099</v>
      </c>
    </row>
    <row r="48" spans="1:164" x14ac:dyDescent="0.35">
      <c r="A48" t="s">
        <v>489</v>
      </c>
      <c r="B48" t="s">
        <v>3032</v>
      </c>
      <c r="C48" t="s">
        <v>3032</v>
      </c>
      <c r="D48" s="4" t="s">
        <v>490</v>
      </c>
      <c r="E48" t="s">
        <v>490</v>
      </c>
      <c r="F48" s="5" t="s">
        <v>1155</v>
      </c>
      <c r="G48" t="s">
        <v>3078</v>
      </c>
      <c r="H48" t="s">
        <v>489</v>
      </c>
      <c r="K48" s="3"/>
      <c r="L48" t="s">
        <v>12</v>
      </c>
      <c r="O48" s="11" t="s">
        <v>474</v>
      </c>
      <c r="P48" t="s">
        <v>3053</v>
      </c>
      <c r="AF48" t="s">
        <v>706</v>
      </c>
      <c r="BD48" t="s">
        <v>783</v>
      </c>
      <c r="FH48" t="s">
        <v>1100</v>
      </c>
    </row>
    <row r="49" spans="1:164" x14ac:dyDescent="0.35">
      <c r="A49" t="s">
        <v>491</v>
      </c>
      <c r="B49" t="s">
        <v>3032</v>
      </c>
      <c r="C49" t="s">
        <v>3032</v>
      </c>
      <c r="D49" s="4" t="s">
        <v>492</v>
      </c>
      <c r="E49" t="s">
        <v>492</v>
      </c>
      <c r="F49" s="5" t="s">
        <v>1161</v>
      </c>
      <c r="G49" t="s">
        <v>3078</v>
      </c>
      <c r="H49" t="s">
        <v>491</v>
      </c>
      <c r="K49" s="3"/>
      <c r="L49" t="s">
        <v>12</v>
      </c>
      <c r="O49" s="11" t="s">
        <v>476</v>
      </c>
      <c r="P49" t="s">
        <v>3035</v>
      </c>
      <c r="AF49" t="s">
        <v>704</v>
      </c>
      <c r="BD49" t="s">
        <v>788</v>
      </c>
      <c r="FH49" t="s">
        <v>1101</v>
      </c>
    </row>
    <row r="50" spans="1:164" x14ac:dyDescent="0.35">
      <c r="A50" t="s">
        <v>493</v>
      </c>
      <c r="B50" t="s">
        <v>3032</v>
      </c>
      <c r="C50" t="s">
        <v>3032</v>
      </c>
      <c r="D50" s="4" t="s">
        <v>494</v>
      </c>
      <c r="E50" t="s">
        <v>494</v>
      </c>
      <c r="F50" s="5" t="s">
        <v>1163</v>
      </c>
      <c r="G50" t="s">
        <v>3078</v>
      </c>
      <c r="H50" t="s">
        <v>493</v>
      </c>
      <c r="K50" s="3"/>
      <c r="L50" t="s">
        <v>12</v>
      </c>
      <c r="O50" s="11" t="s">
        <v>478</v>
      </c>
      <c r="P50" t="s">
        <v>3036</v>
      </c>
      <c r="AF50" t="s">
        <v>709</v>
      </c>
      <c r="BD50" t="s">
        <v>797</v>
      </c>
      <c r="FH50" t="s">
        <v>1102</v>
      </c>
    </row>
    <row r="51" spans="1:164" x14ac:dyDescent="0.35">
      <c r="A51" t="s">
        <v>174</v>
      </c>
      <c r="B51" s="9">
        <v>32.448740000000001</v>
      </c>
      <c r="C51" s="9">
        <v>-99.733140000000006</v>
      </c>
      <c r="D51" t="s">
        <v>2931</v>
      </c>
      <c r="E51" t="s">
        <v>1057</v>
      </c>
      <c r="F51" t="s">
        <v>1854</v>
      </c>
      <c r="G51" t="s">
        <v>3078</v>
      </c>
      <c r="H51" t="s">
        <v>478</v>
      </c>
      <c r="I51">
        <v>32.411000000000001</v>
      </c>
      <c r="J51">
        <v>-99.682000000000002</v>
      </c>
      <c r="K51" s="3">
        <v>6375</v>
      </c>
      <c r="L51" t="s">
        <v>12</v>
      </c>
      <c r="O51" s="11" t="s">
        <v>481</v>
      </c>
      <c r="P51" t="s">
        <v>3037</v>
      </c>
      <c r="AF51" t="s">
        <v>708</v>
      </c>
      <c r="FH51" t="s">
        <v>1103</v>
      </c>
    </row>
    <row r="52" spans="1:164" x14ac:dyDescent="0.35">
      <c r="A52" t="s">
        <v>174</v>
      </c>
      <c r="B52" s="9">
        <v>32.448740000000001</v>
      </c>
      <c r="C52" s="9">
        <v>-99.733140000000006</v>
      </c>
      <c r="D52" t="s">
        <v>2932</v>
      </c>
      <c r="E52" t="s">
        <v>1058</v>
      </c>
      <c r="F52" t="s">
        <v>1855</v>
      </c>
      <c r="G52" t="s">
        <v>3078</v>
      </c>
      <c r="H52" t="s">
        <v>478</v>
      </c>
      <c r="I52">
        <v>32.433</v>
      </c>
      <c r="J52">
        <v>-99.85</v>
      </c>
      <c r="K52" s="3">
        <v>11105</v>
      </c>
      <c r="L52" t="s">
        <v>12</v>
      </c>
      <c r="O52" s="11" t="s">
        <v>483</v>
      </c>
      <c r="P52" t="s">
        <v>3038</v>
      </c>
      <c r="AF52" t="s">
        <v>710</v>
      </c>
      <c r="FH52" t="s">
        <v>1104</v>
      </c>
    </row>
    <row r="53" spans="1:164" x14ac:dyDescent="0.35">
      <c r="A53" t="s">
        <v>117</v>
      </c>
      <c r="B53" s="9">
        <v>41.081440000000001</v>
      </c>
      <c r="C53" s="9">
        <v>-81.519009999999994</v>
      </c>
      <c r="D53" t="s">
        <v>2866</v>
      </c>
      <c r="E53" t="s">
        <v>983</v>
      </c>
      <c r="F53" t="s">
        <v>1788</v>
      </c>
      <c r="G53" t="s">
        <v>3078</v>
      </c>
      <c r="H53" t="s">
        <v>461</v>
      </c>
      <c r="I53">
        <v>41.037999999999997</v>
      </c>
      <c r="J53">
        <v>-81.463999999999999</v>
      </c>
      <c r="K53" s="3">
        <v>6678</v>
      </c>
      <c r="L53" t="s">
        <v>12</v>
      </c>
      <c r="O53" s="11" t="s">
        <v>485</v>
      </c>
      <c r="P53" t="s">
        <v>3039</v>
      </c>
      <c r="AF53" t="s">
        <v>716</v>
      </c>
      <c r="FH53" t="s">
        <v>1105</v>
      </c>
    </row>
    <row r="54" spans="1:164" x14ac:dyDescent="0.35">
      <c r="A54" t="s">
        <v>117</v>
      </c>
      <c r="B54" s="9">
        <v>41.081440000000001</v>
      </c>
      <c r="C54" s="9">
        <v>-81.519009999999994</v>
      </c>
      <c r="D54" t="s">
        <v>2867</v>
      </c>
      <c r="E54" t="s">
        <v>984</v>
      </c>
      <c r="F54" t="s">
        <v>1789</v>
      </c>
      <c r="G54" t="s">
        <v>3078</v>
      </c>
      <c r="H54" t="s">
        <v>461</v>
      </c>
      <c r="I54">
        <v>40.917999999999999</v>
      </c>
      <c r="J54">
        <v>-81.444000000000003</v>
      </c>
      <c r="K54" s="3">
        <v>19233</v>
      </c>
      <c r="L54" t="s">
        <v>12</v>
      </c>
      <c r="O54" s="11" t="s">
        <v>487</v>
      </c>
      <c r="P54" t="s">
        <v>3040</v>
      </c>
      <c r="AF54" t="s">
        <v>714</v>
      </c>
      <c r="FH54" t="s">
        <v>1107</v>
      </c>
    </row>
    <row r="55" spans="1:164" x14ac:dyDescent="0.35">
      <c r="A55" t="s">
        <v>117</v>
      </c>
      <c r="B55" s="9">
        <v>41.081440000000001</v>
      </c>
      <c r="C55" s="9">
        <v>-81.519009999999994</v>
      </c>
      <c r="D55" t="s">
        <v>2868</v>
      </c>
      <c r="E55" t="s">
        <v>985</v>
      </c>
      <c r="F55" t="s">
        <v>1790</v>
      </c>
      <c r="G55" t="s">
        <v>3078</v>
      </c>
      <c r="H55" t="s">
        <v>461</v>
      </c>
      <c r="I55">
        <v>41.216999999999999</v>
      </c>
      <c r="J55">
        <v>-81.25</v>
      </c>
      <c r="K55" s="3">
        <v>27102</v>
      </c>
      <c r="L55" t="s">
        <v>12</v>
      </c>
      <c r="O55" s="11" t="s">
        <v>611</v>
      </c>
      <c r="P55" t="s">
        <v>3055</v>
      </c>
      <c r="AF55" t="s">
        <v>713</v>
      </c>
      <c r="FH55" t="s">
        <v>1109</v>
      </c>
    </row>
    <row r="56" spans="1:164" x14ac:dyDescent="0.35">
      <c r="A56" t="s">
        <v>47</v>
      </c>
      <c r="B56" s="9">
        <v>35.084490000000002</v>
      </c>
      <c r="C56" s="9">
        <v>-106.65114</v>
      </c>
      <c r="D56" t="s">
        <v>2841</v>
      </c>
      <c r="E56" t="s">
        <v>954</v>
      </c>
      <c r="F56" t="s">
        <v>1763</v>
      </c>
      <c r="G56" t="s">
        <v>3078</v>
      </c>
      <c r="H56" t="s">
        <v>453</v>
      </c>
      <c r="I56">
        <v>35.042000000000002</v>
      </c>
      <c r="J56">
        <v>-106.616</v>
      </c>
      <c r="K56" s="3">
        <v>5705</v>
      </c>
      <c r="L56" t="s">
        <v>21</v>
      </c>
      <c r="O56" s="11" t="s">
        <v>489</v>
      </c>
      <c r="P56" t="s">
        <v>3054</v>
      </c>
      <c r="AF56" t="s">
        <v>715</v>
      </c>
      <c r="FH56" t="s">
        <v>1108</v>
      </c>
    </row>
    <row r="57" spans="1:164" x14ac:dyDescent="0.35">
      <c r="A57" t="s">
        <v>47</v>
      </c>
      <c r="B57" s="9">
        <v>35.084490000000002</v>
      </c>
      <c r="C57" s="9">
        <v>-106.65114</v>
      </c>
      <c r="D57" t="s">
        <v>2842</v>
      </c>
      <c r="E57" t="s">
        <v>955</v>
      </c>
      <c r="F57" t="s">
        <v>1764</v>
      </c>
      <c r="G57" t="s">
        <v>3078</v>
      </c>
      <c r="H57" t="s">
        <v>453</v>
      </c>
      <c r="I57">
        <v>35.145000000000003</v>
      </c>
      <c r="J57">
        <v>-106.795</v>
      </c>
      <c r="K57" s="3">
        <v>14713</v>
      </c>
      <c r="L57" t="s">
        <v>12</v>
      </c>
      <c r="O57" s="11" t="s">
        <v>491</v>
      </c>
      <c r="P57" t="s">
        <v>3041</v>
      </c>
      <c r="AF57" t="s">
        <v>712</v>
      </c>
      <c r="FH57" t="s">
        <v>1106</v>
      </c>
    </row>
    <row r="58" spans="1:164" x14ac:dyDescent="0.35">
      <c r="A58" t="s">
        <v>177</v>
      </c>
      <c r="B58" s="9">
        <v>40.608429999999998</v>
      </c>
      <c r="C58" s="9">
        <v>-75.490179999999995</v>
      </c>
      <c r="D58" t="s">
        <v>2900</v>
      </c>
      <c r="E58" t="s">
        <v>1020</v>
      </c>
      <c r="F58" t="s">
        <v>1822</v>
      </c>
      <c r="G58" t="s">
        <v>3078</v>
      </c>
      <c r="H58" t="s">
        <v>467</v>
      </c>
      <c r="I58">
        <v>40.65</v>
      </c>
      <c r="J58">
        <v>-75.447999999999993</v>
      </c>
      <c r="K58" s="3">
        <v>5834</v>
      </c>
      <c r="L58" t="s">
        <v>12</v>
      </c>
      <c r="O58" s="11" t="s">
        <v>493</v>
      </c>
      <c r="P58" t="s">
        <v>3042</v>
      </c>
      <c r="AF58" t="s">
        <v>711</v>
      </c>
      <c r="FH58" t="s">
        <v>1111</v>
      </c>
    </row>
    <row r="59" spans="1:164" x14ac:dyDescent="0.35">
      <c r="A59" t="s">
        <v>177</v>
      </c>
      <c r="B59" s="9">
        <v>40.608429999999998</v>
      </c>
      <c r="C59" s="9">
        <v>-75.490179999999995</v>
      </c>
      <c r="D59" t="s">
        <v>2901</v>
      </c>
      <c r="E59" t="s">
        <v>1021</v>
      </c>
      <c r="F59" t="s">
        <v>1823</v>
      </c>
      <c r="G59" t="s">
        <v>3078</v>
      </c>
      <c r="H59" t="s">
        <v>467</v>
      </c>
      <c r="I59">
        <v>40.435000000000002</v>
      </c>
      <c r="J59">
        <v>-75.382000000000005</v>
      </c>
      <c r="K59" s="3">
        <v>21342</v>
      </c>
      <c r="L59" t="s">
        <v>12</v>
      </c>
      <c r="O59" s="22" t="s">
        <v>393</v>
      </c>
      <c r="P59" t="s">
        <v>3158</v>
      </c>
      <c r="AF59" t="s">
        <v>720</v>
      </c>
      <c r="FH59" t="s">
        <v>1114</v>
      </c>
    </row>
    <row r="60" spans="1:164" x14ac:dyDescent="0.35">
      <c r="A60" t="s">
        <v>115</v>
      </c>
      <c r="B60" s="9">
        <v>35.222000000000001</v>
      </c>
      <c r="C60" s="9">
        <v>-101.8313</v>
      </c>
      <c r="D60" t="s">
        <v>2933</v>
      </c>
      <c r="E60" t="s">
        <v>1059</v>
      </c>
      <c r="F60" t="s">
        <v>1856</v>
      </c>
      <c r="G60" t="s">
        <v>3078</v>
      </c>
      <c r="H60" t="s">
        <v>478</v>
      </c>
      <c r="I60">
        <v>35.229999999999997</v>
      </c>
      <c r="J60">
        <v>-101.70399999999999</v>
      </c>
      <c r="K60" s="3">
        <v>11597</v>
      </c>
      <c r="L60" t="s">
        <v>12</v>
      </c>
      <c r="O60" s="22" t="s">
        <v>613</v>
      </c>
      <c r="P60" t="s">
        <v>3159</v>
      </c>
      <c r="AF60" t="s">
        <v>719</v>
      </c>
      <c r="FH60" t="s">
        <v>1113</v>
      </c>
    </row>
    <row r="61" spans="1:164" x14ac:dyDescent="0.35">
      <c r="A61" t="s">
        <v>72</v>
      </c>
      <c r="B61" s="9">
        <v>33.835290000000001</v>
      </c>
      <c r="C61" s="9">
        <v>-117.9145</v>
      </c>
      <c r="D61" t="s">
        <v>2573</v>
      </c>
      <c r="E61" t="s">
        <v>661</v>
      </c>
      <c r="F61" t="s">
        <v>1494</v>
      </c>
      <c r="G61" t="s">
        <v>3078</v>
      </c>
      <c r="H61" t="s">
        <v>399</v>
      </c>
      <c r="I61">
        <v>33.898000000000003</v>
      </c>
      <c r="J61">
        <v>-117.602</v>
      </c>
      <c r="K61" s="3">
        <v>29683</v>
      </c>
      <c r="L61" t="s">
        <v>12</v>
      </c>
      <c r="O61" s="22" t="s">
        <v>395</v>
      </c>
      <c r="P61" t="s">
        <v>3160</v>
      </c>
      <c r="AF61" t="s">
        <v>718</v>
      </c>
      <c r="FH61" t="s">
        <v>1112</v>
      </c>
    </row>
    <row r="62" spans="1:164" x14ac:dyDescent="0.35">
      <c r="A62" t="s">
        <v>72</v>
      </c>
      <c r="B62" s="9">
        <v>33.835290000000001</v>
      </c>
      <c r="C62" s="9">
        <v>-117.9145</v>
      </c>
      <c r="D62" t="s">
        <v>2572</v>
      </c>
      <c r="E62" t="s">
        <v>660</v>
      </c>
      <c r="F62" t="s">
        <v>1493</v>
      </c>
      <c r="G62" t="s">
        <v>3078</v>
      </c>
      <c r="H62" t="s">
        <v>399</v>
      </c>
      <c r="I62">
        <v>33.68</v>
      </c>
      <c r="J62">
        <v>-117.866</v>
      </c>
      <c r="K62" s="3">
        <v>17840</v>
      </c>
      <c r="L62" t="s">
        <v>12</v>
      </c>
      <c r="O62" s="22" t="s">
        <v>397</v>
      </c>
      <c r="P62" t="s">
        <v>3161</v>
      </c>
      <c r="AF62" t="s">
        <v>717</v>
      </c>
      <c r="FH62" t="s">
        <v>1115</v>
      </c>
    </row>
    <row r="63" spans="1:164" x14ac:dyDescent="0.35">
      <c r="A63" t="s">
        <v>79</v>
      </c>
      <c r="B63" s="9">
        <v>61.218060000000001</v>
      </c>
      <c r="C63" s="9">
        <v>-149.90028000000001</v>
      </c>
      <c r="D63" t="s">
        <v>2553</v>
      </c>
      <c r="E63" t="s">
        <v>640</v>
      </c>
      <c r="F63" t="s">
        <v>1474</v>
      </c>
      <c r="G63" t="s">
        <v>3078</v>
      </c>
      <c r="H63" t="s">
        <v>613</v>
      </c>
      <c r="I63">
        <v>61.253</v>
      </c>
      <c r="J63">
        <v>-149.79400000000001</v>
      </c>
      <c r="K63" s="3">
        <v>6887</v>
      </c>
      <c r="L63" t="s">
        <v>12</v>
      </c>
      <c r="O63" s="22" t="s">
        <v>399</v>
      </c>
      <c r="P63" t="s">
        <v>3162</v>
      </c>
      <c r="AF63" t="s">
        <v>723</v>
      </c>
      <c r="FH63" t="s">
        <v>1116</v>
      </c>
    </row>
    <row r="64" spans="1:164" x14ac:dyDescent="0.35">
      <c r="A64" t="s">
        <v>79</v>
      </c>
      <c r="B64" s="9">
        <v>61.218060000000001</v>
      </c>
      <c r="C64" s="9">
        <v>-149.90028000000001</v>
      </c>
      <c r="D64" t="s">
        <v>2555</v>
      </c>
      <c r="E64" t="s">
        <v>2247</v>
      </c>
      <c r="F64" t="s">
        <v>1476</v>
      </c>
      <c r="G64" t="s">
        <v>3078</v>
      </c>
      <c r="H64" t="s">
        <v>613</v>
      </c>
      <c r="I64">
        <v>61.267000000000003</v>
      </c>
      <c r="J64">
        <v>-149.65</v>
      </c>
      <c r="K64" s="3">
        <v>14452</v>
      </c>
      <c r="L64" t="s">
        <v>12</v>
      </c>
      <c r="O64" s="22" t="s">
        <v>401</v>
      </c>
      <c r="P64" t="s">
        <v>3156</v>
      </c>
      <c r="AF64" t="s">
        <v>721</v>
      </c>
    </row>
    <row r="65" spans="1:164" x14ac:dyDescent="0.35">
      <c r="A65" t="s">
        <v>79</v>
      </c>
      <c r="B65" s="9">
        <v>61.218060000000001</v>
      </c>
      <c r="C65" s="9">
        <v>-149.90028000000001</v>
      </c>
      <c r="D65" t="s">
        <v>2552</v>
      </c>
      <c r="E65" t="s">
        <v>639</v>
      </c>
      <c r="F65" t="s">
        <v>1473</v>
      </c>
      <c r="G65" t="s">
        <v>3078</v>
      </c>
      <c r="H65" t="s">
        <v>613</v>
      </c>
      <c r="I65">
        <v>61.177999999999997</v>
      </c>
      <c r="J65">
        <v>-149.96600000000001</v>
      </c>
      <c r="K65" s="3">
        <v>5677</v>
      </c>
      <c r="L65" t="s">
        <v>12</v>
      </c>
      <c r="O65" s="22" t="s">
        <v>403</v>
      </c>
      <c r="P65" t="s">
        <v>3155</v>
      </c>
      <c r="AF65" t="s">
        <v>724</v>
      </c>
    </row>
    <row r="66" spans="1:164" x14ac:dyDescent="0.35">
      <c r="A66" t="s">
        <v>79</v>
      </c>
      <c r="B66" s="9">
        <v>61.218060000000001</v>
      </c>
      <c r="C66" s="9">
        <v>-149.90028000000001</v>
      </c>
      <c r="D66" t="s">
        <v>2551</v>
      </c>
      <c r="E66" t="s">
        <v>638</v>
      </c>
      <c r="F66" t="s">
        <v>1472</v>
      </c>
      <c r="G66" t="s">
        <v>3078</v>
      </c>
      <c r="H66" t="s">
        <v>613</v>
      </c>
      <c r="I66">
        <v>61.216999999999999</v>
      </c>
      <c r="J66">
        <v>-149.85499999999999</v>
      </c>
      <c r="K66" s="3">
        <v>2427</v>
      </c>
      <c r="L66" t="s">
        <v>12</v>
      </c>
      <c r="O66" s="22" t="s">
        <v>405</v>
      </c>
      <c r="P66" t="s">
        <v>3154</v>
      </c>
      <c r="AF66" t="s">
        <v>722</v>
      </c>
    </row>
    <row r="67" spans="1:164" x14ac:dyDescent="0.35">
      <c r="A67" t="s">
        <v>79</v>
      </c>
      <c r="B67" s="9">
        <v>61.218060000000001</v>
      </c>
      <c r="C67" s="9">
        <v>-149.90028000000001</v>
      </c>
      <c r="D67" t="s">
        <v>2554</v>
      </c>
      <c r="E67" t="s">
        <v>641</v>
      </c>
      <c r="F67" t="s">
        <v>1475</v>
      </c>
      <c r="G67" t="s">
        <v>3078</v>
      </c>
      <c r="H67" t="s">
        <v>613</v>
      </c>
      <c r="I67">
        <v>61.168999999999997</v>
      </c>
      <c r="J67">
        <v>-150.02799999999999</v>
      </c>
      <c r="K67" s="3">
        <v>8751</v>
      </c>
      <c r="L67" t="s">
        <v>12</v>
      </c>
      <c r="O67" s="22" t="s">
        <v>407</v>
      </c>
      <c r="P67" t="s">
        <v>3157</v>
      </c>
      <c r="AF67" t="s">
        <v>725</v>
      </c>
    </row>
    <row r="68" spans="1:164" x14ac:dyDescent="0.35">
      <c r="A68" t="s">
        <v>183</v>
      </c>
      <c r="B68" s="9">
        <v>42.277560000000001</v>
      </c>
      <c r="C68" s="9">
        <v>-83.740880000000004</v>
      </c>
      <c r="D68" t="s">
        <v>2789</v>
      </c>
      <c r="E68" t="s">
        <v>893</v>
      </c>
      <c r="F68" t="s">
        <v>1711</v>
      </c>
      <c r="G68" t="s">
        <v>3078</v>
      </c>
      <c r="H68" t="s">
        <v>434</v>
      </c>
      <c r="I68">
        <v>42.222999999999999</v>
      </c>
      <c r="J68">
        <v>-83.744</v>
      </c>
      <c r="K68" s="3">
        <v>6072</v>
      </c>
      <c r="L68" t="s">
        <v>12</v>
      </c>
      <c r="O68" s="22" t="s">
        <v>409</v>
      </c>
      <c r="P68" t="s">
        <v>3153</v>
      </c>
      <c r="AF68" t="s">
        <v>726</v>
      </c>
    </row>
    <row r="69" spans="1:164" x14ac:dyDescent="0.35">
      <c r="A69" t="s">
        <v>183</v>
      </c>
      <c r="B69" s="9">
        <v>42.277560000000001</v>
      </c>
      <c r="C69" s="9">
        <v>-83.740880000000004</v>
      </c>
      <c r="D69" t="s">
        <v>2790</v>
      </c>
      <c r="E69" t="s">
        <v>894</v>
      </c>
      <c r="F69" t="s">
        <v>1712</v>
      </c>
      <c r="G69" t="s">
        <v>3078</v>
      </c>
      <c r="H69" t="s">
        <v>434</v>
      </c>
      <c r="I69">
        <v>42.232999999999997</v>
      </c>
      <c r="J69">
        <v>-83.533000000000001</v>
      </c>
      <c r="K69" s="3">
        <v>17811</v>
      </c>
      <c r="L69" t="s">
        <v>12</v>
      </c>
      <c r="O69" s="22" t="s">
        <v>411</v>
      </c>
      <c r="P69" t="s">
        <v>3151</v>
      </c>
      <c r="AF69" t="s">
        <v>727</v>
      </c>
    </row>
    <row r="70" spans="1:164" x14ac:dyDescent="0.35">
      <c r="A70" t="s">
        <v>184</v>
      </c>
      <c r="B70" s="9">
        <v>33.960949999999997</v>
      </c>
      <c r="C70" s="9">
        <v>-83.377939999999995</v>
      </c>
      <c r="D70" t="s">
        <v>2709</v>
      </c>
      <c r="E70" t="s">
        <v>803</v>
      </c>
      <c r="F70" t="s">
        <v>1631</v>
      </c>
      <c r="G70" t="s">
        <v>3078</v>
      </c>
      <c r="H70" t="s">
        <v>411</v>
      </c>
      <c r="I70">
        <v>33.948</v>
      </c>
      <c r="J70">
        <v>-83.328000000000003</v>
      </c>
      <c r="K70" s="3">
        <v>4826</v>
      </c>
      <c r="L70" t="s">
        <v>12</v>
      </c>
      <c r="O70" s="22" t="s">
        <v>612</v>
      </c>
      <c r="P70" t="s">
        <v>3152</v>
      </c>
      <c r="AF70" t="s">
        <v>728</v>
      </c>
      <c r="FH70" t="s">
        <v>479</v>
      </c>
    </row>
    <row r="71" spans="1:164" x14ac:dyDescent="0.35">
      <c r="A71" t="s">
        <v>184</v>
      </c>
      <c r="B71" s="9">
        <v>33.960949999999997</v>
      </c>
      <c r="C71" s="9">
        <v>-83.377939999999995</v>
      </c>
      <c r="D71" t="s">
        <v>2710</v>
      </c>
      <c r="E71" t="s">
        <v>804</v>
      </c>
      <c r="F71" t="s">
        <v>1632</v>
      </c>
      <c r="G71" t="s">
        <v>3078</v>
      </c>
      <c r="H71" t="s">
        <v>411</v>
      </c>
      <c r="I71">
        <v>34.146999999999998</v>
      </c>
      <c r="J71">
        <v>-83.561000000000007</v>
      </c>
      <c r="K71" s="3">
        <v>26690</v>
      </c>
      <c r="L71" t="s">
        <v>12</v>
      </c>
      <c r="O71" s="22" t="s">
        <v>413</v>
      </c>
      <c r="P71" t="s">
        <v>3163</v>
      </c>
      <c r="AF71" t="s">
        <v>730</v>
      </c>
      <c r="FG71" s="22" t="s">
        <v>3120</v>
      </c>
      <c r="FH71" t="s">
        <v>1061</v>
      </c>
    </row>
    <row r="72" spans="1:164" x14ac:dyDescent="0.35">
      <c r="A72" t="s">
        <v>184</v>
      </c>
      <c r="B72" s="9">
        <v>33.960949999999997</v>
      </c>
      <c r="C72" s="9">
        <v>-83.377939999999995</v>
      </c>
      <c r="D72" t="s">
        <v>2711</v>
      </c>
      <c r="E72" t="s">
        <v>805</v>
      </c>
      <c r="F72" t="s">
        <v>1633</v>
      </c>
      <c r="G72" t="s">
        <v>3078</v>
      </c>
      <c r="H72" t="s">
        <v>411</v>
      </c>
      <c r="I72">
        <v>33.982999999999997</v>
      </c>
      <c r="J72">
        <v>-83.668000000000006</v>
      </c>
      <c r="K72" s="3">
        <v>26860</v>
      </c>
      <c r="L72" t="s">
        <v>12</v>
      </c>
      <c r="O72" s="22" t="s">
        <v>415</v>
      </c>
      <c r="P72" t="s">
        <v>3149</v>
      </c>
      <c r="AF72" t="s">
        <v>729</v>
      </c>
      <c r="FH72" t="s">
        <v>1072</v>
      </c>
    </row>
    <row r="73" spans="1:164" x14ac:dyDescent="0.35">
      <c r="A73" t="s">
        <v>56</v>
      </c>
      <c r="B73" s="9">
        <v>33.749000000000002</v>
      </c>
      <c r="C73" s="9">
        <v>-84.387979999999999</v>
      </c>
      <c r="D73" t="s">
        <v>2714</v>
      </c>
      <c r="E73" t="s">
        <v>808</v>
      </c>
      <c r="F73" t="s">
        <v>1636</v>
      </c>
      <c r="G73" t="s">
        <v>3078</v>
      </c>
      <c r="H73" t="s">
        <v>411</v>
      </c>
      <c r="I73">
        <v>33.875</v>
      </c>
      <c r="J73">
        <v>-84.302000000000007</v>
      </c>
      <c r="K73" s="3">
        <v>16105</v>
      </c>
      <c r="L73" t="s">
        <v>12</v>
      </c>
      <c r="O73" s="22" t="s">
        <v>417</v>
      </c>
      <c r="P73" t="s">
        <v>3150</v>
      </c>
      <c r="AF73" t="s">
        <v>731</v>
      </c>
      <c r="FH73" t="s">
        <v>1075</v>
      </c>
    </row>
    <row r="74" spans="1:164" x14ac:dyDescent="0.35">
      <c r="A74" t="s">
        <v>56</v>
      </c>
      <c r="B74" s="9">
        <v>33.749000000000002</v>
      </c>
      <c r="C74" s="9">
        <v>-84.387979999999999</v>
      </c>
      <c r="D74" t="s">
        <v>2715</v>
      </c>
      <c r="E74" t="s">
        <v>809</v>
      </c>
      <c r="F74" t="s">
        <v>1637</v>
      </c>
      <c r="G74" t="s">
        <v>3078</v>
      </c>
      <c r="H74" t="s">
        <v>411</v>
      </c>
      <c r="I74">
        <v>33.917000000000002</v>
      </c>
      <c r="J74">
        <v>-84.516999999999996</v>
      </c>
      <c r="K74" s="3">
        <v>22158</v>
      </c>
      <c r="L74" t="s">
        <v>12</v>
      </c>
      <c r="O74" s="22" t="s">
        <v>419</v>
      </c>
      <c r="P74" t="s">
        <v>3145</v>
      </c>
      <c r="AF74" t="s">
        <v>732</v>
      </c>
      <c r="FH74" t="s">
        <v>1086</v>
      </c>
    </row>
    <row r="75" spans="1:164" x14ac:dyDescent="0.35">
      <c r="A75" t="s">
        <v>56</v>
      </c>
      <c r="B75" s="9">
        <v>33.749000000000002</v>
      </c>
      <c r="C75" s="9">
        <v>-84.387979999999999</v>
      </c>
      <c r="D75" t="s">
        <v>2713</v>
      </c>
      <c r="E75" t="s">
        <v>807</v>
      </c>
      <c r="F75" t="s">
        <v>1635</v>
      </c>
      <c r="G75" t="s">
        <v>3078</v>
      </c>
      <c r="H75" t="s">
        <v>411</v>
      </c>
      <c r="I75">
        <v>33.779000000000003</v>
      </c>
      <c r="J75">
        <v>-84.521000000000001</v>
      </c>
      <c r="K75" s="3">
        <v>12740</v>
      </c>
      <c r="L75" t="s">
        <v>12</v>
      </c>
      <c r="O75" s="22" t="s">
        <v>421</v>
      </c>
      <c r="P75" t="s">
        <v>3146</v>
      </c>
      <c r="FH75" t="s">
        <v>1108</v>
      </c>
    </row>
    <row r="76" spans="1:164" x14ac:dyDescent="0.35">
      <c r="A76" t="s">
        <v>56</v>
      </c>
      <c r="B76" s="9">
        <v>33.749000000000002</v>
      </c>
      <c r="C76" s="9">
        <v>-84.387979999999999</v>
      </c>
      <c r="D76" t="s">
        <v>2712</v>
      </c>
      <c r="E76" t="s">
        <v>806</v>
      </c>
      <c r="F76" t="s">
        <v>1634</v>
      </c>
      <c r="G76" t="s">
        <v>3078</v>
      </c>
      <c r="H76" t="s">
        <v>411</v>
      </c>
      <c r="I76">
        <v>33.769714999999998</v>
      </c>
      <c r="J76">
        <v>-84.3934</v>
      </c>
      <c r="K76" s="3">
        <v>2357</v>
      </c>
      <c r="L76" t="s">
        <v>13</v>
      </c>
      <c r="O76" s="22" t="s">
        <v>423</v>
      </c>
      <c r="P76" t="s">
        <v>3147</v>
      </c>
    </row>
    <row r="77" spans="1:164" x14ac:dyDescent="0.35">
      <c r="A77" t="s">
        <v>71</v>
      </c>
      <c r="B77" s="9">
        <v>41.760579999999997</v>
      </c>
      <c r="C77" s="9">
        <v>-88.320070000000001</v>
      </c>
      <c r="D77" t="s">
        <v>2644</v>
      </c>
      <c r="E77" t="s">
        <v>734</v>
      </c>
      <c r="F77" t="s">
        <v>1566</v>
      </c>
      <c r="G77" t="s">
        <v>3078</v>
      </c>
      <c r="H77" t="s">
        <v>401</v>
      </c>
      <c r="I77">
        <v>41.77</v>
      </c>
      <c r="J77">
        <v>-88.480999999999995</v>
      </c>
      <c r="K77" s="3">
        <v>13388</v>
      </c>
      <c r="L77" t="s">
        <v>12</v>
      </c>
      <c r="O77" s="22" t="s">
        <v>425</v>
      </c>
      <c r="P77" t="s">
        <v>3148</v>
      </c>
    </row>
    <row r="78" spans="1:164" x14ac:dyDescent="0.35">
      <c r="A78" t="s">
        <v>71</v>
      </c>
      <c r="B78" s="9">
        <v>41.760579999999997</v>
      </c>
      <c r="C78" s="9">
        <v>-88.320070000000001</v>
      </c>
      <c r="D78" t="s">
        <v>2645</v>
      </c>
      <c r="E78" t="s">
        <v>735</v>
      </c>
      <c r="F78" t="s">
        <v>1567</v>
      </c>
      <c r="G78" t="s">
        <v>3078</v>
      </c>
      <c r="H78" t="s">
        <v>401</v>
      </c>
      <c r="I78">
        <v>41.914000000000001</v>
      </c>
      <c r="J78">
        <v>-88.245999999999995</v>
      </c>
      <c r="K78" s="3">
        <v>18129</v>
      </c>
      <c r="L78" t="s">
        <v>12</v>
      </c>
      <c r="O78" s="22" t="s">
        <v>427</v>
      </c>
      <c r="P78" t="s">
        <v>3143</v>
      </c>
      <c r="AF78" t="s">
        <v>400</v>
      </c>
    </row>
    <row r="79" spans="1:164" x14ac:dyDescent="0.35">
      <c r="A79" t="s">
        <v>71</v>
      </c>
      <c r="B79" s="9">
        <v>39.729430000000001</v>
      </c>
      <c r="C79" s="9">
        <v>-104.83192</v>
      </c>
      <c r="D79" t="s">
        <v>2643</v>
      </c>
      <c r="E79" t="s">
        <v>733</v>
      </c>
      <c r="F79" t="s">
        <v>1565</v>
      </c>
      <c r="G79" t="s">
        <v>3078</v>
      </c>
      <c r="H79" t="s">
        <v>401</v>
      </c>
      <c r="I79">
        <v>39.783999999999999</v>
      </c>
      <c r="J79">
        <v>-104.538</v>
      </c>
      <c r="K79" s="3">
        <v>25847</v>
      </c>
      <c r="L79" t="s">
        <v>12</v>
      </c>
      <c r="O79" s="22" t="s">
        <v>429</v>
      </c>
      <c r="P79" t="s">
        <v>3144</v>
      </c>
      <c r="AE79" s="22" t="str">
        <f>"GWC"&amp;AE$1</f>
        <v>GWCCalifornia</v>
      </c>
      <c r="AF79" t="s">
        <v>662</v>
      </c>
    </row>
    <row r="80" spans="1:164" x14ac:dyDescent="0.35">
      <c r="A80" t="s">
        <v>71</v>
      </c>
      <c r="B80" s="9">
        <v>41.760579999999997</v>
      </c>
      <c r="C80" s="9">
        <v>-88.320070000000001</v>
      </c>
      <c r="D80" t="s">
        <v>2646</v>
      </c>
      <c r="E80" t="s">
        <v>736</v>
      </c>
      <c r="F80" t="s">
        <v>1568</v>
      </c>
      <c r="G80" t="s">
        <v>3078</v>
      </c>
      <c r="H80" t="s">
        <v>401</v>
      </c>
      <c r="I80">
        <v>41.603999999999999</v>
      </c>
      <c r="J80">
        <v>-88.084999999999994</v>
      </c>
      <c r="K80" s="3">
        <v>26157</v>
      </c>
      <c r="L80" t="s">
        <v>12</v>
      </c>
      <c r="O80" s="22" t="s">
        <v>431</v>
      </c>
      <c r="P80" t="s">
        <v>3140</v>
      </c>
      <c r="AF80" t="s">
        <v>671</v>
      </c>
    </row>
    <row r="81" spans="1:32" x14ac:dyDescent="0.35">
      <c r="A81" t="s">
        <v>27</v>
      </c>
      <c r="B81" s="9">
        <v>30.267150000000001</v>
      </c>
      <c r="C81" s="9">
        <v>-97.74306</v>
      </c>
      <c r="D81" t="s">
        <v>2936</v>
      </c>
      <c r="E81" t="s">
        <v>1062</v>
      </c>
      <c r="F81" t="s">
        <v>1859</v>
      </c>
      <c r="G81" t="s">
        <v>3078</v>
      </c>
      <c r="H81" t="s">
        <v>478</v>
      </c>
      <c r="I81">
        <v>30.395</v>
      </c>
      <c r="J81">
        <v>-97.566999999999993</v>
      </c>
      <c r="K81" s="3">
        <v>22082</v>
      </c>
      <c r="L81" t="s">
        <v>12</v>
      </c>
      <c r="O81" s="22" t="s">
        <v>434</v>
      </c>
      <c r="P81" t="s">
        <v>3141</v>
      </c>
      <c r="AF81" t="s">
        <v>682</v>
      </c>
    </row>
    <row r="82" spans="1:32" x14ac:dyDescent="0.35">
      <c r="A82" t="s">
        <v>27</v>
      </c>
      <c r="B82" s="9">
        <v>30.267150000000001</v>
      </c>
      <c r="C82" s="9">
        <v>-97.74306</v>
      </c>
      <c r="D82" t="s">
        <v>2935</v>
      </c>
      <c r="E82" t="s">
        <v>1061</v>
      </c>
      <c r="F82" t="s">
        <v>1858</v>
      </c>
      <c r="G82" t="s">
        <v>3078</v>
      </c>
      <c r="H82" t="s">
        <v>478</v>
      </c>
      <c r="I82">
        <v>30.183</v>
      </c>
      <c r="J82">
        <v>-97.68</v>
      </c>
      <c r="K82" s="3">
        <v>11147</v>
      </c>
      <c r="L82" t="s">
        <v>17</v>
      </c>
      <c r="O82" s="22" t="s">
        <v>436</v>
      </c>
      <c r="P82" t="s">
        <v>3142</v>
      </c>
      <c r="AF82" t="s">
        <v>697</v>
      </c>
    </row>
    <row r="83" spans="1:32" x14ac:dyDescent="0.35">
      <c r="A83" t="s">
        <v>27</v>
      </c>
      <c r="B83" s="9">
        <v>30.267150000000001</v>
      </c>
      <c r="C83" s="9">
        <v>-97.74306</v>
      </c>
      <c r="D83" t="s">
        <v>2934</v>
      </c>
      <c r="E83" t="s">
        <v>1060</v>
      </c>
      <c r="F83" t="s">
        <v>1857</v>
      </c>
      <c r="G83" t="s">
        <v>3078</v>
      </c>
      <c r="H83" t="s">
        <v>478</v>
      </c>
      <c r="I83">
        <v>30.321000000000002</v>
      </c>
      <c r="J83">
        <v>-97.76</v>
      </c>
      <c r="K83" s="3">
        <v>6204</v>
      </c>
      <c r="L83" t="s">
        <v>12</v>
      </c>
      <c r="O83" s="22" t="s">
        <v>438</v>
      </c>
      <c r="P83" t="s">
        <v>3139</v>
      </c>
      <c r="AF83" t="s">
        <v>703</v>
      </c>
    </row>
    <row r="84" spans="1:32" x14ac:dyDescent="0.35">
      <c r="A84" t="s">
        <v>68</v>
      </c>
      <c r="B84" s="9">
        <v>35.373289999999997</v>
      </c>
      <c r="C84" s="9">
        <v>-119.01871</v>
      </c>
      <c r="D84" t="s">
        <v>2574</v>
      </c>
      <c r="E84" t="s">
        <v>662</v>
      </c>
      <c r="F84" t="s">
        <v>1495</v>
      </c>
      <c r="G84" t="s">
        <v>3078</v>
      </c>
      <c r="H84" t="s">
        <v>399</v>
      </c>
      <c r="I84">
        <v>35.433999999999997</v>
      </c>
      <c r="J84">
        <v>-119.054</v>
      </c>
      <c r="K84" s="3">
        <v>7470</v>
      </c>
      <c r="L84" t="s">
        <v>15</v>
      </c>
      <c r="O84" s="22" t="s">
        <v>440</v>
      </c>
      <c r="P84" t="s">
        <v>3136</v>
      </c>
      <c r="AF84" t="s">
        <v>711</v>
      </c>
    </row>
    <row r="85" spans="1:32" x14ac:dyDescent="0.35">
      <c r="A85" t="s">
        <v>44</v>
      </c>
      <c r="B85" s="9">
        <v>39.290379999999999</v>
      </c>
      <c r="C85" s="9">
        <v>-76.612189999999998</v>
      </c>
      <c r="D85" t="s">
        <v>2771</v>
      </c>
      <c r="E85" t="s">
        <v>873</v>
      </c>
      <c r="F85" t="s">
        <v>1693</v>
      </c>
      <c r="G85" t="s">
        <v>3078</v>
      </c>
      <c r="H85" t="s">
        <v>429</v>
      </c>
      <c r="I85">
        <v>39.280999999999999</v>
      </c>
      <c r="J85">
        <v>-76.611000000000004</v>
      </c>
      <c r="K85" s="3">
        <v>1048</v>
      </c>
      <c r="L85" t="s">
        <v>12</v>
      </c>
      <c r="O85" s="22" t="s">
        <v>442</v>
      </c>
      <c r="P85" t="s">
        <v>3137</v>
      </c>
      <c r="AF85" t="s">
        <v>717</v>
      </c>
    </row>
    <row r="86" spans="1:32" x14ac:dyDescent="0.35">
      <c r="A86" t="s">
        <v>44</v>
      </c>
      <c r="B86" s="9">
        <v>39.290379999999999</v>
      </c>
      <c r="C86" s="9">
        <v>-76.612189999999998</v>
      </c>
      <c r="D86" t="s">
        <v>2772</v>
      </c>
      <c r="E86" t="s">
        <v>874</v>
      </c>
      <c r="F86" t="s">
        <v>1694</v>
      </c>
      <c r="G86" t="s">
        <v>3078</v>
      </c>
      <c r="H86" t="s">
        <v>429</v>
      </c>
      <c r="I86">
        <v>39.173000000000002</v>
      </c>
      <c r="J86">
        <v>-76.683999999999997</v>
      </c>
      <c r="K86" s="3">
        <v>14443</v>
      </c>
      <c r="L86" t="s">
        <v>13</v>
      </c>
      <c r="O86" s="22" t="s">
        <v>444</v>
      </c>
      <c r="P86" t="s">
        <v>3138</v>
      </c>
      <c r="AF86" t="s">
        <v>721</v>
      </c>
    </row>
    <row r="87" spans="1:32" x14ac:dyDescent="0.35">
      <c r="A87" t="s">
        <v>44</v>
      </c>
      <c r="B87" s="9">
        <v>39.290379999999999</v>
      </c>
      <c r="C87" s="9">
        <v>-76.612189999999998</v>
      </c>
      <c r="D87" t="s">
        <v>2773</v>
      </c>
      <c r="E87" t="s">
        <v>875</v>
      </c>
      <c r="F87" t="s">
        <v>1695</v>
      </c>
      <c r="G87" t="s">
        <v>3078</v>
      </c>
      <c r="H87" t="s">
        <v>429</v>
      </c>
      <c r="I87">
        <v>39.332999999999998</v>
      </c>
      <c r="J87">
        <v>-76.417000000000002</v>
      </c>
      <c r="K87" s="3">
        <v>17448</v>
      </c>
      <c r="L87" t="s">
        <v>12</v>
      </c>
      <c r="O87" s="22" t="s">
        <v>447</v>
      </c>
      <c r="P87" t="s">
        <v>3135</v>
      </c>
      <c r="AF87" t="s">
        <v>728</v>
      </c>
    </row>
    <row r="88" spans="1:32" x14ac:dyDescent="0.35">
      <c r="A88" t="s">
        <v>44</v>
      </c>
      <c r="B88" s="9">
        <v>39.290379999999999</v>
      </c>
      <c r="C88" s="9">
        <v>-76.612189999999998</v>
      </c>
      <c r="D88" t="s">
        <v>2774</v>
      </c>
      <c r="E88" t="s">
        <v>876</v>
      </c>
      <c r="F88" t="s">
        <v>1696</v>
      </c>
      <c r="G88" t="s">
        <v>3078</v>
      </c>
      <c r="H88" t="s">
        <v>429</v>
      </c>
      <c r="I88">
        <v>39.085000000000001</v>
      </c>
      <c r="J88">
        <v>-76.759</v>
      </c>
      <c r="K88" s="3">
        <v>26108</v>
      </c>
      <c r="L88" t="s">
        <v>12</v>
      </c>
      <c r="O88" s="22" t="s">
        <v>449</v>
      </c>
      <c r="P88" t="s">
        <v>3134</v>
      </c>
    </row>
    <row r="89" spans="1:32" x14ac:dyDescent="0.35">
      <c r="A89" t="s">
        <v>495</v>
      </c>
      <c r="B89" t="s">
        <v>3032</v>
      </c>
      <c r="C89" t="s">
        <v>3032</v>
      </c>
      <c r="D89" s="4" t="s">
        <v>496</v>
      </c>
      <c r="E89" t="s">
        <v>496</v>
      </c>
      <c r="F89" s="5" t="s">
        <v>497</v>
      </c>
      <c r="G89" t="s">
        <v>3078</v>
      </c>
      <c r="H89" s="6" t="s">
        <v>498</v>
      </c>
      <c r="K89" s="3"/>
      <c r="L89" t="s">
        <v>15</v>
      </c>
      <c r="O89" s="22" t="s">
        <v>451</v>
      </c>
      <c r="P89" t="s">
        <v>3133</v>
      </c>
    </row>
    <row r="90" spans="1:32" x14ac:dyDescent="0.35">
      <c r="A90" t="s">
        <v>103</v>
      </c>
      <c r="B90" s="9">
        <v>30.44332</v>
      </c>
      <c r="C90" s="9">
        <v>-91.187470000000005</v>
      </c>
      <c r="D90" t="s">
        <v>2760</v>
      </c>
      <c r="E90" t="s">
        <v>860</v>
      </c>
      <c r="F90" t="s">
        <v>1682</v>
      </c>
      <c r="G90" t="s">
        <v>3078</v>
      </c>
      <c r="H90" t="s">
        <v>425</v>
      </c>
      <c r="I90">
        <v>30.536999999999999</v>
      </c>
      <c r="J90">
        <v>-91.147000000000006</v>
      </c>
      <c r="K90" s="3">
        <v>11115</v>
      </c>
      <c r="L90" t="s">
        <v>17</v>
      </c>
      <c r="O90" s="22" t="s">
        <v>453</v>
      </c>
      <c r="P90" t="s">
        <v>3132</v>
      </c>
    </row>
    <row r="91" spans="1:32" x14ac:dyDescent="0.35">
      <c r="A91" t="s">
        <v>181</v>
      </c>
      <c r="B91" s="9">
        <v>30.08605</v>
      </c>
      <c r="C91" s="9">
        <v>-94.101849999999999</v>
      </c>
      <c r="D91" t="s">
        <v>2937</v>
      </c>
      <c r="E91" t="s">
        <v>1063</v>
      </c>
      <c r="F91" t="s">
        <v>1860</v>
      </c>
      <c r="G91" t="s">
        <v>3078</v>
      </c>
      <c r="H91" t="s">
        <v>478</v>
      </c>
      <c r="I91">
        <v>30.071000000000002</v>
      </c>
      <c r="J91">
        <v>-94.215999999999994</v>
      </c>
      <c r="K91" s="3">
        <v>11110</v>
      </c>
      <c r="L91" t="s">
        <v>12</v>
      </c>
      <c r="O91" s="22" t="s">
        <v>455</v>
      </c>
      <c r="P91" t="s">
        <v>3131</v>
      </c>
    </row>
    <row r="92" spans="1:32" x14ac:dyDescent="0.35">
      <c r="A92" t="s">
        <v>181</v>
      </c>
      <c r="B92" s="9">
        <v>30.08605</v>
      </c>
      <c r="C92" s="9">
        <v>-94.101849999999999</v>
      </c>
      <c r="D92" t="s">
        <v>2939</v>
      </c>
      <c r="E92" t="s">
        <v>1065</v>
      </c>
      <c r="F92" t="s">
        <v>1862</v>
      </c>
      <c r="G92" t="s">
        <v>3078</v>
      </c>
      <c r="H92" t="s">
        <v>478</v>
      </c>
      <c r="I92">
        <v>30.068999999999999</v>
      </c>
      <c r="J92">
        <v>-93.804000000000002</v>
      </c>
      <c r="K92" s="3">
        <v>28722</v>
      </c>
      <c r="L92" t="s">
        <v>12</v>
      </c>
      <c r="O92" s="22" t="s">
        <v>457</v>
      </c>
      <c r="P92" t="s">
        <v>3130</v>
      </c>
    </row>
    <row r="93" spans="1:32" x14ac:dyDescent="0.35">
      <c r="A93" t="s">
        <v>181</v>
      </c>
      <c r="B93" s="9">
        <v>30.08605</v>
      </c>
      <c r="C93" s="9">
        <v>-94.101849999999999</v>
      </c>
      <c r="D93" t="s">
        <v>2938</v>
      </c>
      <c r="E93" t="s">
        <v>1064</v>
      </c>
      <c r="F93" t="s">
        <v>1861</v>
      </c>
      <c r="G93" t="s">
        <v>3078</v>
      </c>
      <c r="H93" t="s">
        <v>478</v>
      </c>
      <c r="I93">
        <v>29.951000000000001</v>
      </c>
      <c r="J93">
        <v>-94.021000000000001</v>
      </c>
      <c r="K93" s="3">
        <v>16914</v>
      </c>
      <c r="L93" t="s">
        <v>12</v>
      </c>
      <c r="O93" s="22" t="s">
        <v>459</v>
      </c>
      <c r="P93" t="s">
        <v>3129</v>
      </c>
    </row>
    <row r="94" spans="1:32" x14ac:dyDescent="0.35">
      <c r="A94" t="s">
        <v>192</v>
      </c>
      <c r="B94" s="9">
        <v>45.783290000000001</v>
      </c>
      <c r="C94" s="9">
        <v>-108.50069000000001</v>
      </c>
      <c r="D94" t="s">
        <v>2821</v>
      </c>
      <c r="E94" t="s">
        <v>929</v>
      </c>
      <c r="F94" t="s">
        <v>1743</v>
      </c>
      <c r="G94" t="s">
        <v>3078</v>
      </c>
      <c r="H94" t="s">
        <v>442</v>
      </c>
      <c r="I94">
        <v>45.807000000000002</v>
      </c>
      <c r="J94">
        <v>-108.542</v>
      </c>
      <c r="K94" s="3">
        <v>4148</v>
      </c>
      <c r="L94" t="s">
        <v>21</v>
      </c>
      <c r="O94" s="22" t="s">
        <v>461</v>
      </c>
      <c r="P94" t="s">
        <v>3128</v>
      </c>
    </row>
    <row r="95" spans="1:32" x14ac:dyDescent="0.35">
      <c r="A95" t="s">
        <v>106</v>
      </c>
      <c r="B95" s="9">
        <v>33.520659999999999</v>
      </c>
      <c r="C95" s="9">
        <v>-86.802490000000006</v>
      </c>
      <c r="D95" t="s">
        <v>2543</v>
      </c>
      <c r="E95" t="s">
        <v>631</v>
      </c>
      <c r="F95" t="s">
        <v>1464</v>
      </c>
      <c r="G95" t="s">
        <v>3078</v>
      </c>
      <c r="H95" t="s">
        <v>393</v>
      </c>
      <c r="I95">
        <v>33.313000000000002</v>
      </c>
      <c r="J95">
        <v>-86.926000000000002</v>
      </c>
      <c r="K95" s="3">
        <v>25779</v>
      </c>
      <c r="L95" t="s">
        <v>12</v>
      </c>
      <c r="O95" s="22" t="s">
        <v>463</v>
      </c>
      <c r="P95" t="s">
        <v>3127</v>
      </c>
    </row>
    <row r="96" spans="1:32" x14ac:dyDescent="0.35">
      <c r="A96" t="s">
        <v>106</v>
      </c>
      <c r="B96" s="9">
        <v>33.520659999999999</v>
      </c>
      <c r="C96" s="9">
        <v>-86.802490000000006</v>
      </c>
      <c r="D96" t="s">
        <v>2542</v>
      </c>
      <c r="E96" t="s">
        <v>630</v>
      </c>
      <c r="F96" t="s">
        <v>1463</v>
      </c>
      <c r="G96" t="s">
        <v>3078</v>
      </c>
      <c r="H96" t="s">
        <v>393</v>
      </c>
      <c r="I96">
        <v>33.566000000000003</v>
      </c>
      <c r="J96">
        <v>-86.745000000000005</v>
      </c>
      <c r="K96" s="3">
        <v>7335</v>
      </c>
      <c r="L96" t="s">
        <v>17</v>
      </c>
      <c r="O96" s="22" t="s">
        <v>465</v>
      </c>
      <c r="P96" t="s">
        <v>3126</v>
      </c>
    </row>
    <row r="97" spans="1:16" x14ac:dyDescent="0.35">
      <c r="A97" t="s">
        <v>152</v>
      </c>
      <c r="B97" s="9">
        <v>43.613500000000002</v>
      </c>
      <c r="C97" s="9">
        <v>-116.20345</v>
      </c>
      <c r="D97" t="s">
        <v>2725</v>
      </c>
      <c r="E97" t="s">
        <v>820</v>
      </c>
      <c r="F97" t="s">
        <v>1647</v>
      </c>
      <c r="G97" t="s">
        <v>3078</v>
      </c>
      <c r="H97" t="s">
        <v>413</v>
      </c>
      <c r="I97">
        <v>43.567</v>
      </c>
      <c r="J97">
        <v>-116.241</v>
      </c>
      <c r="K97" s="3">
        <v>5990</v>
      </c>
      <c r="L97" t="s">
        <v>15</v>
      </c>
      <c r="O97" s="22" t="s">
        <v>467</v>
      </c>
      <c r="P97" t="s">
        <v>3123</v>
      </c>
    </row>
    <row r="98" spans="1:16" x14ac:dyDescent="0.35">
      <c r="A98" t="s">
        <v>152</v>
      </c>
      <c r="B98" s="9">
        <v>43.613500000000002</v>
      </c>
      <c r="C98" s="9">
        <v>-116.20345</v>
      </c>
      <c r="D98" t="s">
        <v>2726</v>
      </c>
      <c r="E98" t="s">
        <v>821</v>
      </c>
      <c r="F98" t="s">
        <v>1648</v>
      </c>
      <c r="G98" t="s">
        <v>3078</v>
      </c>
      <c r="H98" t="s">
        <v>413</v>
      </c>
      <c r="I98">
        <v>43.581000000000003</v>
      </c>
      <c r="J98">
        <v>-116.523</v>
      </c>
      <c r="K98" s="3">
        <v>25985</v>
      </c>
      <c r="L98" t="s">
        <v>12</v>
      </c>
      <c r="O98" s="22" t="s">
        <v>469</v>
      </c>
      <c r="P98" t="s">
        <v>3125</v>
      </c>
    </row>
    <row r="99" spans="1:16" x14ac:dyDescent="0.35">
      <c r="A99" t="s">
        <v>38</v>
      </c>
      <c r="B99" s="9">
        <v>42.358429999999998</v>
      </c>
      <c r="C99" s="9">
        <v>-71.05977</v>
      </c>
      <c r="D99" t="s">
        <v>2782</v>
      </c>
      <c r="E99" t="s">
        <v>885</v>
      </c>
      <c r="F99" t="s">
        <v>1704</v>
      </c>
      <c r="G99" t="s">
        <v>3078</v>
      </c>
      <c r="H99" t="s">
        <v>431</v>
      </c>
      <c r="I99">
        <v>42.584000000000003</v>
      </c>
      <c r="J99">
        <v>-70.918000000000006</v>
      </c>
      <c r="K99" s="3">
        <v>27646</v>
      </c>
      <c r="L99" t="s">
        <v>12</v>
      </c>
      <c r="O99" s="22" t="s">
        <v>471</v>
      </c>
      <c r="P99" t="s">
        <v>3124</v>
      </c>
    </row>
    <row r="100" spans="1:16" x14ac:dyDescent="0.35">
      <c r="A100" t="s">
        <v>38</v>
      </c>
      <c r="B100" s="9">
        <v>42.358429999999998</v>
      </c>
      <c r="C100" s="9">
        <v>-71.05977</v>
      </c>
      <c r="D100" t="s">
        <v>2779</v>
      </c>
      <c r="E100" t="s">
        <v>882</v>
      </c>
      <c r="F100" t="s">
        <v>1701</v>
      </c>
      <c r="G100" t="s">
        <v>3078</v>
      </c>
      <c r="H100" t="s">
        <v>431</v>
      </c>
      <c r="I100">
        <v>42.212000000000003</v>
      </c>
      <c r="J100">
        <v>-71.114000000000004</v>
      </c>
      <c r="K100" s="3">
        <v>16882</v>
      </c>
      <c r="L100" t="s">
        <v>12</v>
      </c>
      <c r="O100" s="22" t="s">
        <v>474</v>
      </c>
      <c r="P100" t="s">
        <v>3122</v>
      </c>
    </row>
    <row r="101" spans="1:16" x14ac:dyDescent="0.35">
      <c r="A101" t="s">
        <v>38</v>
      </c>
      <c r="B101" s="9">
        <v>42.358429999999998</v>
      </c>
      <c r="C101" s="9">
        <v>-71.05977</v>
      </c>
      <c r="D101" t="s">
        <v>2778</v>
      </c>
      <c r="E101" t="s">
        <v>881</v>
      </c>
      <c r="F101" t="s">
        <v>1700</v>
      </c>
      <c r="G101" t="s">
        <v>3078</v>
      </c>
      <c r="H101" t="s">
        <v>431</v>
      </c>
      <c r="I101">
        <v>42.360999999999997</v>
      </c>
      <c r="J101">
        <v>-71.010000000000005</v>
      </c>
      <c r="K101" s="3">
        <v>4099</v>
      </c>
      <c r="L101" t="s">
        <v>13</v>
      </c>
      <c r="O101" s="22" t="s">
        <v>476</v>
      </c>
      <c r="P101" t="s">
        <v>3121</v>
      </c>
    </row>
    <row r="102" spans="1:16" x14ac:dyDescent="0.35">
      <c r="A102" t="s">
        <v>38</v>
      </c>
      <c r="B102" s="9">
        <v>42.358429999999998</v>
      </c>
      <c r="C102" s="9">
        <v>-71.05977</v>
      </c>
      <c r="D102" t="s">
        <v>2781</v>
      </c>
      <c r="E102" t="s">
        <v>884</v>
      </c>
      <c r="F102" t="s">
        <v>1703</v>
      </c>
      <c r="G102" t="s">
        <v>3078</v>
      </c>
      <c r="H102" t="s">
        <v>431</v>
      </c>
      <c r="I102">
        <v>42.47</v>
      </c>
      <c r="J102">
        <v>-71.289000000000001</v>
      </c>
      <c r="K102" s="3">
        <v>22539</v>
      </c>
      <c r="L102" t="s">
        <v>12</v>
      </c>
      <c r="O102" s="22" t="s">
        <v>478</v>
      </c>
      <c r="P102" t="s">
        <v>3120</v>
      </c>
    </row>
    <row r="103" spans="1:16" x14ac:dyDescent="0.35">
      <c r="A103" t="s">
        <v>38</v>
      </c>
      <c r="B103" s="9">
        <v>42.358429999999998</v>
      </c>
      <c r="C103" s="9">
        <v>-71.05977</v>
      </c>
      <c r="D103" t="s">
        <v>2780</v>
      </c>
      <c r="E103" t="s">
        <v>883</v>
      </c>
      <c r="F103" t="s">
        <v>1702</v>
      </c>
      <c r="G103" t="s">
        <v>3078</v>
      </c>
      <c r="H103" t="s">
        <v>431</v>
      </c>
      <c r="I103">
        <v>42.191000000000003</v>
      </c>
      <c r="J103">
        <v>-71.174000000000007</v>
      </c>
      <c r="K103" s="3">
        <v>20855</v>
      </c>
      <c r="L103" t="s">
        <v>12</v>
      </c>
      <c r="O103" s="22" t="s">
        <v>481</v>
      </c>
      <c r="P103" t="s">
        <v>3118</v>
      </c>
    </row>
    <row r="104" spans="1:16" x14ac:dyDescent="0.35">
      <c r="A104" t="s">
        <v>199</v>
      </c>
      <c r="B104" s="9">
        <v>40.014989999999997</v>
      </c>
      <c r="C104" s="9">
        <v>-105.27055</v>
      </c>
      <c r="D104" t="s">
        <v>2647</v>
      </c>
      <c r="E104" t="s">
        <v>737</v>
      </c>
      <c r="F104" t="s">
        <v>1569</v>
      </c>
      <c r="G104" t="s">
        <v>3078</v>
      </c>
      <c r="H104" t="s">
        <v>401</v>
      </c>
      <c r="I104">
        <v>40.167000000000002</v>
      </c>
      <c r="J104">
        <v>-105.167</v>
      </c>
      <c r="K104" s="3">
        <v>19060</v>
      </c>
      <c r="L104" t="s">
        <v>12</v>
      </c>
      <c r="O104" s="22" t="s">
        <v>483</v>
      </c>
      <c r="P104" t="s">
        <v>3119</v>
      </c>
    </row>
    <row r="105" spans="1:16" x14ac:dyDescent="0.35">
      <c r="A105" t="s">
        <v>151</v>
      </c>
      <c r="B105" s="9">
        <v>41.179229999999997</v>
      </c>
      <c r="C105" s="9">
        <v>-73.189449999999994</v>
      </c>
      <c r="D105" t="s">
        <v>2663</v>
      </c>
      <c r="E105" t="s">
        <v>754</v>
      </c>
      <c r="F105" t="s">
        <v>1585</v>
      </c>
      <c r="G105" t="s">
        <v>3078</v>
      </c>
      <c r="H105" t="s">
        <v>403</v>
      </c>
      <c r="I105">
        <v>41.158000000000001</v>
      </c>
      <c r="J105">
        <v>-73.129000000000005</v>
      </c>
      <c r="K105" s="3">
        <v>5583</v>
      </c>
      <c r="L105" t="s">
        <v>13</v>
      </c>
      <c r="O105" s="22" t="s">
        <v>485</v>
      </c>
      <c r="P105" t="s">
        <v>3164</v>
      </c>
    </row>
    <row r="106" spans="1:16" x14ac:dyDescent="0.35">
      <c r="A106" t="s">
        <v>151</v>
      </c>
      <c r="B106" s="9">
        <v>41.179229999999997</v>
      </c>
      <c r="C106" s="9">
        <v>-73.189449999999994</v>
      </c>
      <c r="D106" t="s">
        <v>2664</v>
      </c>
      <c r="E106" t="s">
        <v>755</v>
      </c>
      <c r="F106" t="s">
        <v>1586</v>
      </c>
      <c r="G106" t="s">
        <v>3078</v>
      </c>
      <c r="H106" t="s">
        <v>403</v>
      </c>
      <c r="I106">
        <v>41.264000000000003</v>
      </c>
      <c r="J106">
        <v>-72.887</v>
      </c>
      <c r="K106" s="3">
        <v>26995</v>
      </c>
      <c r="L106" t="s">
        <v>12</v>
      </c>
      <c r="O106" s="22" t="s">
        <v>487</v>
      </c>
      <c r="P106" t="s">
        <v>3113</v>
      </c>
    </row>
    <row r="107" spans="1:16" x14ac:dyDescent="0.35">
      <c r="A107" t="s">
        <v>127</v>
      </c>
      <c r="B107" s="9">
        <v>25.90175</v>
      </c>
      <c r="C107" s="9">
        <v>-97.497479999999996</v>
      </c>
      <c r="D107" t="s">
        <v>2940</v>
      </c>
      <c r="E107" t="s">
        <v>2250</v>
      </c>
      <c r="F107" t="s">
        <v>1863</v>
      </c>
      <c r="G107" t="s">
        <v>3078</v>
      </c>
      <c r="H107" t="s">
        <v>478</v>
      </c>
      <c r="I107">
        <v>25.914000000000001</v>
      </c>
      <c r="J107">
        <v>-97.423000000000002</v>
      </c>
      <c r="K107" s="3">
        <v>7572</v>
      </c>
      <c r="L107" t="s">
        <v>12</v>
      </c>
      <c r="O107" s="22" t="s">
        <v>611</v>
      </c>
      <c r="P107" t="s">
        <v>3117</v>
      </c>
    </row>
    <row r="108" spans="1:16" x14ac:dyDescent="0.35">
      <c r="A108" t="s">
        <v>91</v>
      </c>
      <c r="B108" s="9">
        <v>42.886450000000004</v>
      </c>
      <c r="C108" s="9">
        <v>-78.878370000000004</v>
      </c>
      <c r="D108" t="s">
        <v>2844</v>
      </c>
      <c r="E108" t="s">
        <v>958</v>
      </c>
      <c r="F108" t="s">
        <v>1766</v>
      </c>
      <c r="G108" t="s">
        <v>3078</v>
      </c>
      <c r="H108" t="s">
        <v>455</v>
      </c>
      <c r="I108">
        <v>42.941000000000003</v>
      </c>
      <c r="J108">
        <v>-78.736000000000004</v>
      </c>
      <c r="K108" s="3">
        <v>13085</v>
      </c>
      <c r="L108" t="s">
        <v>13</v>
      </c>
      <c r="O108" s="22" t="s">
        <v>489</v>
      </c>
      <c r="P108" t="s">
        <v>3116</v>
      </c>
    </row>
    <row r="109" spans="1:16" x14ac:dyDescent="0.35">
      <c r="A109" t="s">
        <v>91</v>
      </c>
      <c r="B109" s="9">
        <v>42.886450000000004</v>
      </c>
      <c r="C109" s="9">
        <v>-78.878370000000004</v>
      </c>
      <c r="D109" t="s">
        <v>2845</v>
      </c>
      <c r="E109" t="s">
        <v>959</v>
      </c>
      <c r="F109" t="s">
        <v>1767</v>
      </c>
      <c r="G109" t="s">
        <v>3078</v>
      </c>
      <c r="H109" t="s">
        <v>455</v>
      </c>
      <c r="I109">
        <v>43.107999999999997</v>
      </c>
      <c r="J109">
        <v>-78.938000000000002</v>
      </c>
      <c r="K109" s="3">
        <v>25108</v>
      </c>
      <c r="L109" t="s">
        <v>12</v>
      </c>
      <c r="O109" s="22" t="s">
        <v>491</v>
      </c>
      <c r="P109" t="s">
        <v>3114</v>
      </c>
    </row>
    <row r="110" spans="1:16" x14ac:dyDescent="0.35">
      <c r="A110" t="s">
        <v>499</v>
      </c>
      <c r="B110" t="s">
        <v>3032</v>
      </c>
      <c r="C110" t="s">
        <v>3032</v>
      </c>
      <c r="D110" s="4" t="s">
        <v>500</v>
      </c>
      <c r="E110" t="s">
        <v>500</v>
      </c>
      <c r="F110" s="5" t="s">
        <v>501</v>
      </c>
      <c r="G110" t="s">
        <v>3078</v>
      </c>
      <c r="H110" s="6" t="s">
        <v>498</v>
      </c>
      <c r="K110" s="3"/>
      <c r="L110" t="s">
        <v>15</v>
      </c>
      <c r="O110" s="22" t="s">
        <v>493</v>
      </c>
      <c r="P110" t="s">
        <v>3115</v>
      </c>
    </row>
    <row r="111" spans="1:16" x14ac:dyDescent="0.35">
      <c r="A111" t="s">
        <v>134</v>
      </c>
      <c r="B111" s="9">
        <v>26.562850000000001</v>
      </c>
      <c r="C111" s="9">
        <v>-81.949529999999996</v>
      </c>
      <c r="D111" t="s">
        <v>2671</v>
      </c>
      <c r="E111" t="s">
        <v>765</v>
      </c>
      <c r="F111" t="s">
        <v>1593</v>
      </c>
      <c r="G111" t="s">
        <v>3078</v>
      </c>
      <c r="H111" t="s">
        <v>409</v>
      </c>
      <c r="I111">
        <v>26.585000000000001</v>
      </c>
      <c r="J111">
        <v>-81.861000000000004</v>
      </c>
      <c r="K111" s="3">
        <v>9142</v>
      </c>
      <c r="L111" t="s">
        <v>17</v>
      </c>
    </row>
    <row r="112" spans="1:16" x14ac:dyDescent="0.35">
      <c r="A112" t="s">
        <v>134</v>
      </c>
      <c r="B112" s="9">
        <v>26.562850000000001</v>
      </c>
      <c r="C112" s="9">
        <v>-81.949529999999996</v>
      </c>
      <c r="D112" t="s">
        <v>2672</v>
      </c>
      <c r="E112" t="s">
        <v>766</v>
      </c>
      <c r="F112" t="s">
        <v>1594</v>
      </c>
      <c r="G112" t="s">
        <v>3078</v>
      </c>
      <c r="H112" t="s">
        <v>409</v>
      </c>
      <c r="I112">
        <v>26.536000000000001</v>
      </c>
      <c r="J112">
        <v>-81.754999999999995</v>
      </c>
      <c r="K112" s="3">
        <v>19578</v>
      </c>
      <c r="L112" t="s">
        <v>12</v>
      </c>
    </row>
    <row r="113" spans="1:12" x14ac:dyDescent="0.35">
      <c r="A113" t="s">
        <v>165</v>
      </c>
      <c r="B113" s="9">
        <v>42.008330000000001</v>
      </c>
      <c r="C113" s="9">
        <v>-91.644069999999999</v>
      </c>
      <c r="D113" t="s">
        <v>2742</v>
      </c>
      <c r="E113" t="s">
        <v>840</v>
      </c>
      <c r="F113" t="s">
        <v>1664</v>
      </c>
      <c r="G113" t="s">
        <v>3078</v>
      </c>
      <c r="H113" t="s">
        <v>419</v>
      </c>
      <c r="I113">
        <v>41.883000000000003</v>
      </c>
      <c r="J113">
        <v>-91.716999999999999</v>
      </c>
      <c r="K113" s="3">
        <v>15185</v>
      </c>
      <c r="L113" t="s">
        <v>12</v>
      </c>
    </row>
    <row r="114" spans="1:12" x14ac:dyDescent="0.35">
      <c r="A114" t="s">
        <v>162</v>
      </c>
      <c r="B114" s="9">
        <v>32.77657</v>
      </c>
      <c r="C114" s="9">
        <v>-79.93092</v>
      </c>
      <c r="D114" t="s">
        <v>2912</v>
      </c>
      <c r="E114" t="s">
        <v>1035</v>
      </c>
      <c r="F114" t="s">
        <v>1835</v>
      </c>
      <c r="G114" t="s">
        <v>3078</v>
      </c>
      <c r="H114" t="s">
        <v>471</v>
      </c>
      <c r="I114">
        <v>32.899000000000001</v>
      </c>
      <c r="J114">
        <v>-80.040999999999997</v>
      </c>
      <c r="K114" s="3">
        <v>17061</v>
      </c>
      <c r="L114" t="s">
        <v>12</v>
      </c>
    </row>
    <row r="115" spans="1:12" x14ac:dyDescent="0.35">
      <c r="A115" t="s">
        <v>162</v>
      </c>
      <c r="B115" s="9">
        <v>32.77657</v>
      </c>
      <c r="C115" s="9">
        <v>-79.93092</v>
      </c>
      <c r="D115" t="s">
        <v>2911</v>
      </c>
      <c r="E115" t="s">
        <v>1034</v>
      </c>
      <c r="F115" t="s">
        <v>1834</v>
      </c>
      <c r="G115" t="s">
        <v>3078</v>
      </c>
      <c r="H115" t="s">
        <v>471</v>
      </c>
      <c r="I115">
        <v>32.701000000000001</v>
      </c>
      <c r="J115">
        <v>-80.003</v>
      </c>
      <c r="K115" s="3">
        <v>10773</v>
      </c>
      <c r="L115" t="s">
        <v>12</v>
      </c>
    </row>
    <row r="116" spans="1:12" x14ac:dyDescent="0.35">
      <c r="A116" t="s">
        <v>162</v>
      </c>
      <c r="B116" s="9">
        <v>32.77657</v>
      </c>
      <c r="C116" s="9">
        <v>-79.93092</v>
      </c>
      <c r="D116" t="s">
        <v>2913</v>
      </c>
      <c r="E116" t="s">
        <v>1036</v>
      </c>
      <c r="F116" t="s">
        <v>1836</v>
      </c>
      <c r="G116" t="s">
        <v>3078</v>
      </c>
      <c r="H116" t="s">
        <v>471</v>
      </c>
      <c r="I116">
        <v>32.9</v>
      </c>
      <c r="J116">
        <v>-79.783000000000001</v>
      </c>
      <c r="K116" s="3">
        <v>19476</v>
      </c>
      <c r="L116" t="s">
        <v>12</v>
      </c>
    </row>
    <row r="117" spans="1:12" x14ac:dyDescent="0.35">
      <c r="A117" t="s">
        <v>33</v>
      </c>
      <c r="B117" s="9">
        <v>35.227089999999997</v>
      </c>
      <c r="C117" s="9">
        <v>-80.843130000000002</v>
      </c>
      <c r="D117" t="s">
        <v>2854</v>
      </c>
      <c r="E117" t="s">
        <v>969</v>
      </c>
      <c r="F117" t="s">
        <v>1776</v>
      </c>
      <c r="G117" t="s">
        <v>3078</v>
      </c>
      <c r="H117" t="s">
        <v>457</v>
      </c>
      <c r="I117">
        <v>35.223999999999997</v>
      </c>
      <c r="J117">
        <v>-80.954999999999998</v>
      </c>
      <c r="K117" s="3">
        <v>10167</v>
      </c>
      <c r="L117" t="s">
        <v>13</v>
      </c>
    </row>
    <row r="118" spans="1:12" x14ac:dyDescent="0.35">
      <c r="A118" t="s">
        <v>33</v>
      </c>
      <c r="B118" s="9">
        <v>35.227089999999997</v>
      </c>
      <c r="C118" s="9">
        <v>-80.843130000000002</v>
      </c>
      <c r="D118" t="s">
        <v>2855</v>
      </c>
      <c r="E118" t="s">
        <v>970</v>
      </c>
      <c r="F118" t="s">
        <v>1777</v>
      </c>
      <c r="G118" t="s">
        <v>3078</v>
      </c>
      <c r="H118" t="s">
        <v>457</v>
      </c>
      <c r="I118">
        <v>35.197000000000003</v>
      </c>
      <c r="J118">
        <v>-81.156000000000006</v>
      </c>
      <c r="K118" s="3">
        <v>28620</v>
      </c>
      <c r="L118" t="s">
        <v>12</v>
      </c>
    </row>
    <row r="119" spans="1:12" x14ac:dyDescent="0.35">
      <c r="A119" t="s">
        <v>131</v>
      </c>
      <c r="B119" s="9">
        <v>35.045630000000003</v>
      </c>
      <c r="C119" s="9">
        <v>-85.30968</v>
      </c>
      <c r="D119" t="s">
        <v>2920</v>
      </c>
      <c r="E119" t="s">
        <v>1045</v>
      </c>
      <c r="F119" t="s">
        <v>1843</v>
      </c>
      <c r="G119" t="s">
        <v>3078</v>
      </c>
      <c r="H119" t="s">
        <v>476</v>
      </c>
      <c r="I119">
        <v>35.030999999999999</v>
      </c>
      <c r="J119">
        <v>-85.200999999999993</v>
      </c>
      <c r="K119" s="3">
        <v>10027</v>
      </c>
      <c r="L119" t="s">
        <v>12</v>
      </c>
    </row>
    <row r="120" spans="1:12" x14ac:dyDescent="0.35">
      <c r="A120" t="s">
        <v>16</v>
      </c>
      <c r="B120" s="9">
        <v>41.850029999999997</v>
      </c>
      <c r="C120" s="9">
        <v>-87.650049999999993</v>
      </c>
      <c r="D120" t="s">
        <v>2727</v>
      </c>
      <c r="E120" t="s">
        <v>823</v>
      </c>
      <c r="F120" t="s">
        <v>1649</v>
      </c>
      <c r="G120" t="s">
        <v>3078</v>
      </c>
      <c r="H120" t="s">
        <v>415</v>
      </c>
      <c r="I120">
        <v>41.786000000000001</v>
      </c>
      <c r="J120">
        <v>-87.751999999999995</v>
      </c>
      <c r="K120" s="3">
        <v>11048</v>
      </c>
      <c r="L120" t="s">
        <v>12</v>
      </c>
    </row>
    <row r="121" spans="1:12" x14ac:dyDescent="0.35">
      <c r="A121" t="s">
        <v>16</v>
      </c>
      <c r="B121" s="9">
        <v>41.850029999999997</v>
      </c>
      <c r="C121" s="9">
        <v>-87.650049999999993</v>
      </c>
      <c r="D121" t="s">
        <v>2728</v>
      </c>
      <c r="E121" t="s">
        <v>824</v>
      </c>
      <c r="F121" t="s">
        <v>1650</v>
      </c>
      <c r="G121" t="s">
        <v>3078</v>
      </c>
      <c r="H121" t="s">
        <v>415</v>
      </c>
      <c r="I121">
        <v>41.994999999999997</v>
      </c>
      <c r="J121">
        <v>-87.933999999999997</v>
      </c>
      <c r="K121" s="3">
        <v>28491</v>
      </c>
      <c r="L121" t="s">
        <v>17</v>
      </c>
    </row>
    <row r="122" spans="1:12" x14ac:dyDescent="0.35">
      <c r="A122" t="s">
        <v>89</v>
      </c>
      <c r="B122" s="9">
        <v>32.640050000000002</v>
      </c>
      <c r="C122" s="9">
        <v>-117.0842</v>
      </c>
      <c r="D122" t="s">
        <v>2575</v>
      </c>
      <c r="E122" t="s">
        <v>664</v>
      </c>
      <c r="F122" t="s">
        <v>1496</v>
      </c>
      <c r="G122" t="s">
        <v>3078</v>
      </c>
      <c r="H122" t="s">
        <v>399</v>
      </c>
      <c r="I122">
        <v>32.572000000000003</v>
      </c>
      <c r="J122">
        <v>-116.979</v>
      </c>
      <c r="K122" s="3">
        <v>12424</v>
      </c>
      <c r="L122" t="s">
        <v>12</v>
      </c>
    </row>
    <row r="123" spans="1:12" x14ac:dyDescent="0.35">
      <c r="A123" t="s">
        <v>80</v>
      </c>
      <c r="B123" s="9">
        <v>39.127110000000002</v>
      </c>
      <c r="C123" s="9">
        <v>-84.514390000000006</v>
      </c>
      <c r="D123" t="s">
        <v>2871</v>
      </c>
      <c r="E123" t="s">
        <v>988</v>
      </c>
      <c r="F123" t="s">
        <v>1793</v>
      </c>
      <c r="G123" t="s">
        <v>3078</v>
      </c>
      <c r="H123" t="s">
        <v>461</v>
      </c>
      <c r="I123">
        <v>39.363999999999997</v>
      </c>
      <c r="J123">
        <v>-84.525000000000006</v>
      </c>
      <c r="K123" s="3">
        <v>26356</v>
      </c>
      <c r="L123" t="s">
        <v>12</v>
      </c>
    </row>
    <row r="124" spans="1:12" x14ac:dyDescent="0.35">
      <c r="A124" t="s">
        <v>80</v>
      </c>
      <c r="B124" s="9">
        <v>39.127110000000002</v>
      </c>
      <c r="C124" s="9">
        <v>-84.514390000000006</v>
      </c>
      <c r="D124" t="s">
        <v>2869</v>
      </c>
      <c r="E124" t="s">
        <v>986</v>
      </c>
      <c r="F124" t="s">
        <v>1791</v>
      </c>
      <c r="G124" t="s">
        <v>3078</v>
      </c>
      <c r="H124" t="s">
        <v>461</v>
      </c>
      <c r="I124">
        <v>39.103000000000002</v>
      </c>
      <c r="J124">
        <v>-84.418999999999997</v>
      </c>
      <c r="K124" s="3">
        <v>8655</v>
      </c>
      <c r="L124" t="s">
        <v>12</v>
      </c>
    </row>
    <row r="125" spans="1:12" x14ac:dyDescent="0.35">
      <c r="A125" t="s">
        <v>80</v>
      </c>
      <c r="B125" s="9">
        <v>39.127110000000002</v>
      </c>
      <c r="C125" s="9">
        <v>-84.514390000000006</v>
      </c>
      <c r="D125" t="s">
        <v>2870</v>
      </c>
      <c r="E125" t="s">
        <v>987</v>
      </c>
      <c r="F125" t="s">
        <v>1792</v>
      </c>
      <c r="G125" t="s">
        <v>3078</v>
      </c>
      <c r="H125" t="s">
        <v>461</v>
      </c>
      <c r="I125">
        <v>39.043999999999997</v>
      </c>
      <c r="J125">
        <v>-84.671999999999997</v>
      </c>
      <c r="K125" s="3">
        <v>16445</v>
      </c>
      <c r="L125" t="s">
        <v>17</v>
      </c>
    </row>
    <row r="126" spans="1:12" x14ac:dyDescent="0.35">
      <c r="A126" t="s">
        <v>147</v>
      </c>
      <c r="B126" s="9">
        <v>36.529769999999999</v>
      </c>
      <c r="C126" s="9">
        <v>-87.359449999999995</v>
      </c>
      <c r="D126" t="s">
        <v>2922</v>
      </c>
      <c r="E126" t="s">
        <v>1047</v>
      </c>
      <c r="F126" t="s">
        <v>1845</v>
      </c>
      <c r="G126" t="s">
        <v>3078</v>
      </c>
      <c r="H126" t="s">
        <v>476</v>
      </c>
      <c r="I126">
        <v>36.667000000000002</v>
      </c>
      <c r="J126">
        <v>-87.483000000000004</v>
      </c>
      <c r="K126" s="3">
        <v>18828</v>
      </c>
      <c r="L126" t="s">
        <v>12</v>
      </c>
    </row>
    <row r="127" spans="1:12" x14ac:dyDescent="0.35">
      <c r="A127" t="s">
        <v>147</v>
      </c>
      <c r="B127" s="9">
        <v>36.529769999999999</v>
      </c>
      <c r="C127" s="9">
        <v>-87.359449999999995</v>
      </c>
      <c r="D127" t="s">
        <v>2921</v>
      </c>
      <c r="E127" t="s">
        <v>1046</v>
      </c>
      <c r="F127" t="s">
        <v>1844</v>
      </c>
      <c r="G127" t="s">
        <v>3078</v>
      </c>
      <c r="H127" t="s">
        <v>476</v>
      </c>
      <c r="I127">
        <v>36.624000000000002</v>
      </c>
      <c r="J127">
        <v>-87.418999999999997</v>
      </c>
      <c r="K127" s="3">
        <v>11750</v>
      </c>
      <c r="L127" t="s">
        <v>12</v>
      </c>
    </row>
    <row r="128" spans="1:12" x14ac:dyDescent="0.35">
      <c r="A128" t="s">
        <v>67</v>
      </c>
      <c r="B128" s="9">
        <v>41.499499999999998</v>
      </c>
      <c r="C128" s="9">
        <v>-81.695409999999995</v>
      </c>
      <c r="D128" t="s">
        <v>2872</v>
      </c>
      <c r="E128" t="s">
        <v>989</v>
      </c>
      <c r="F128" t="s">
        <v>1794</v>
      </c>
      <c r="G128" t="s">
        <v>3078</v>
      </c>
      <c r="H128" t="s">
        <v>461</v>
      </c>
      <c r="I128">
        <v>41.518000000000001</v>
      </c>
      <c r="J128">
        <v>-81.683999999999997</v>
      </c>
      <c r="K128" s="3">
        <v>2265</v>
      </c>
      <c r="L128" t="s">
        <v>12</v>
      </c>
    </row>
    <row r="129" spans="1:12" x14ac:dyDescent="0.35">
      <c r="A129" t="s">
        <v>67</v>
      </c>
      <c r="B129" s="9">
        <v>41.499499999999998</v>
      </c>
      <c r="C129" s="9">
        <v>-81.695409999999995</v>
      </c>
      <c r="D129" t="s">
        <v>2873</v>
      </c>
      <c r="E129" t="s">
        <v>990</v>
      </c>
      <c r="F129" t="s">
        <v>1795</v>
      </c>
      <c r="G129" t="s">
        <v>3078</v>
      </c>
      <c r="H129" t="s">
        <v>461</v>
      </c>
      <c r="I129">
        <v>41.405999999999999</v>
      </c>
      <c r="J129">
        <v>-81.852000000000004</v>
      </c>
      <c r="K129" s="3">
        <v>16685</v>
      </c>
      <c r="L129" t="s">
        <v>17</v>
      </c>
    </row>
    <row r="130" spans="1:12" x14ac:dyDescent="0.35">
      <c r="A130" t="s">
        <v>67</v>
      </c>
      <c r="B130" s="9">
        <v>41.499499999999998</v>
      </c>
      <c r="C130" s="9">
        <v>-81.695409999999995</v>
      </c>
      <c r="D130" t="s">
        <v>2874</v>
      </c>
      <c r="E130" t="s">
        <v>991</v>
      </c>
      <c r="F130" t="s">
        <v>1796</v>
      </c>
      <c r="G130" t="s">
        <v>3078</v>
      </c>
      <c r="H130" t="s">
        <v>461</v>
      </c>
      <c r="I130">
        <v>41.567</v>
      </c>
      <c r="J130">
        <v>-81.483000000000004</v>
      </c>
      <c r="K130" s="3">
        <v>19207</v>
      </c>
      <c r="L130" t="s">
        <v>12</v>
      </c>
    </row>
    <row r="131" spans="1:12" x14ac:dyDescent="0.35">
      <c r="A131" t="s">
        <v>197</v>
      </c>
      <c r="B131" s="9">
        <v>30.627980000000001</v>
      </c>
      <c r="C131" s="9">
        <v>-96.334410000000005</v>
      </c>
      <c r="D131" t="s">
        <v>2875</v>
      </c>
      <c r="E131" t="s">
        <v>992</v>
      </c>
      <c r="F131" t="s">
        <v>1797</v>
      </c>
      <c r="G131" t="s">
        <v>3078</v>
      </c>
      <c r="H131" t="s">
        <v>461</v>
      </c>
      <c r="I131">
        <v>30.588999999999999</v>
      </c>
      <c r="J131">
        <v>-96.364999999999995</v>
      </c>
      <c r="K131" s="3">
        <v>5230</v>
      </c>
      <c r="L131" t="s">
        <v>12</v>
      </c>
    </row>
    <row r="132" spans="1:12" x14ac:dyDescent="0.35">
      <c r="A132" t="s">
        <v>57</v>
      </c>
      <c r="B132" s="9">
        <v>38.833880000000001</v>
      </c>
      <c r="C132" s="9">
        <v>-104.82136</v>
      </c>
      <c r="D132" t="s">
        <v>2651</v>
      </c>
      <c r="E132" t="s">
        <v>742</v>
      </c>
      <c r="F132" t="s">
        <v>1573</v>
      </c>
      <c r="G132" t="s">
        <v>3078</v>
      </c>
      <c r="H132" t="s">
        <v>401</v>
      </c>
      <c r="I132">
        <v>38.677999999999997</v>
      </c>
      <c r="J132">
        <v>-104.75700000000001</v>
      </c>
      <c r="K132" s="3">
        <v>18209</v>
      </c>
      <c r="L132" t="s">
        <v>12</v>
      </c>
    </row>
    <row r="133" spans="1:12" x14ac:dyDescent="0.35">
      <c r="A133" t="s">
        <v>57</v>
      </c>
      <c r="B133" s="9">
        <v>38.833880000000001</v>
      </c>
      <c r="C133" s="9">
        <v>-104.82136</v>
      </c>
      <c r="D133" t="s">
        <v>2648</v>
      </c>
      <c r="E133" t="s">
        <v>739</v>
      </c>
      <c r="F133" t="s">
        <v>1570</v>
      </c>
      <c r="G133" t="s">
        <v>3078</v>
      </c>
      <c r="H133" t="s">
        <v>401</v>
      </c>
      <c r="I133">
        <v>38.75</v>
      </c>
      <c r="J133">
        <v>-104.85</v>
      </c>
      <c r="K133" s="3">
        <v>9651</v>
      </c>
      <c r="L133" t="s">
        <v>12</v>
      </c>
    </row>
    <row r="134" spans="1:12" x14ac:dyDescent="0.35">
      <c r="A134" t="s">
        <v>57</v>
      </c>
      <c r="B134" s="9">
        <v>38.833880000000001</v>
      </c>
      <c r="C134" s="9">
        <v>-104.82136</v>
      </c>
      <c r="D134" t="s">
        <v>2649</v>
      </c>
      <c r="E134" t="s">
        <v>740</v>
      </c>
      <c r="F134" t="s">
        <v>1571</v>
      </c>
      <c r="G134" t="s">
        <v>3078</v>
      </c>
      <c r="H134" t="s">
        <v>401</v>
      </c>
      <c r="I134">
        <v>38.81</v>
      </c>
      <c r="J134">
        <v>-104.688</v>
      </c>
      <c r="K134" s="3">
        <v>11854</v>
      </c>
      <c r="L134" t="s">
        <v>21</v>
      </c>
    </row>
    <row r="135" spans="1:12" x14ac:dyDescent="0.35">
      <c r="A135" t="s">
        <v>57</v>
      </c>
      <c r="B135" s="9">
        <v>38.833880000000001</v>
      </c>
      <c r="C135" s="9">
        <v>-104.82136</v>
      </c>
      <c r="D135" t="s">
        <v>2652</v>
      </c>
      <c r="E135" t="s">
        <v>743</v>
      </c>
      <c r="F135" t="s">
        <v>1574</v>
      </c>
      <c r="G135" t="s">
        <v>3078</v>
      </c>
      <c r="H135" t="s">
        <v>401</v>
      </c>
      <c r="I135">
        <v>38.945999999999998</v>
      </c>
      <c r="J135">
        <v>-104.57</v>
      </c>
      <c r="K135" s="3">
        <v>25074</v>
      </c>
      <c r="L135" t="s">
        <v>12</v>
      </c>
    </row>
    <row r="136" spans="1:12" x14ac:dyDescent="0.35">
      <c r="A136" t="s">
        <v>57</v>
      </c>
      <c r="B136" s="9">
        <v>38.833880000000001</v>
      </c>
      <c r="C136" s="9">
        <v>-104.82136</v>
      </c>
      <c r="D136" t="s">
        <v>2653</v>
      </c>
      <c r="E136" t="s">
        <v>744</v>
      </c>
      <c r="F136" t="s">
        <v>1575</v>
      </c>
      <c r="G136" t="s">
        <v>3078</v>
      </c>
      <c r="H136" t="s">
        <v>401</v>
      </c>
      <c r="I136">
        <v>38.799999999999997</v>
      </c>
      <c r="J136">
        <v>-104.517</v>
      </c>
      <c r="K136" s="3">
        <v>26636</v>
      </c>
      <c r="L136" t="s">
        <v>12</v>
      </c>
    </row>
    <row r="137" spans="1:12" x14ac:dyDescent="0.35">
      <c r="A137" t="s">
        <v>57</v>
      </c>
      <c r="B137" s="9">
        <v>38.833880000000001</v>
      </c>
      <c r="C137" s="9">
        <v>-104.82136</v>
      </c>
      <c r="D137" t="s">
        <v>2650</v>
      </c>
      <c r="E137" t="s">
        <v>741</v>
      </c>
      <c r="F137" t="s">
        <v>1572</v>
      </c>
      <c r="G137" t="s">
        <v>3078</v>
      </c>
      <c r="H137" t="s">
        <v>401</v>
      </c>
      <c r="I137">
        <v>38.966999999999999</v>
      </c>
      <c r="J137">
        <v>-104.81699999999999</v>
      </c>
      <c r="K137" s="3">
        <v>14807</v>
      </c>
      <c r="L137" t="s">
        <v>12</v>
      </c>
    </row>
    <row r="138" spans="1:12" x14ac:dyDescent="0.35">
      <c r="A138" t="s">
        <v>159</v>
      </c>
      <c r="B138" s="9">
        <v>34.000709999999998</v>
      </c>
      <c r="C138" s="9">
        <v>-81.034809999999993</v>
      </c>
      <c r="D138" t="s">
        <v>2915</v>
      </c>
      <c r="E138" t="s">
        <v>1038</v>
      </c>
      <c r="F138" t="s">
        <v>1838</v>
      </c>
      <c r="G138" t="s">
        <v>3078</v>
      </c>
      <c r="H138" t="s">
        <v>471</v>
      </c>
      <c r="I138">
        <v>33.942</v>
      </c>
      <c r="J138">
        <v>-81.117999999999995</v>
      </c>
      <c r="K138" s="3">
        <v>10073</v>
      </c>
      <c r="L138" t="s">
        <v>12</v>
      </c>
    </row>
    <row r="139" spans="1:12" x14ac:dyDescent="0.35">
      <c r="A139" t="s">
        <v>159</v>
      </c>
      <c r="B139" s="9">
        <v>34.000709999999998</v>
      </c>
      <c r="C139" s="9">
        <v>-81.034809999999993</v>
      </c>
      <c r="D139" t="s">
        <v>2914</v>
      </c>
      <c r="E139" t="s">
        <v>1037</v>
      </c>
      <c r="F139" t="s">
        <v>1837</v>
      </c>
      <c r="G139" t="s">
        <v>3078</v>
      </c>
      <c r="H139" t="s">
        <v>471</v>
      </c>
      <c r="I139">
        <v>33.970999999999997</v>
      </c>
      <c r="J139">
        <v>-80.995999999999995</v>
      </c>
      <c r="K139" s="3">
        <v>4870</v>
      </c>
      <c r="L139" t="s">
        <v>12</v>
      </c>
    </row>
    <row r="140" spans="1:12" x14ac:dyDescent="0.35">
      <c r="A140" t="s">
        <v>159</v>
      </c>
      <c r="B140" s="9">
        <v>38.951709999999999</v>
      </c>
      <c r="C140" s="9">
        <v>-92.334069999999997</v>
      </c>
      <c r="D140" t="s">
        <v>2917</v>
      </c>
      <c r="E140" t="s">
        <v>1040</v>
      </c>
      <c r="F140" t="s">
        <v>1840</v>
      </c>
      <c r="G140" t="s">
        <v>3078</v>
      </c>
      <c r="H140" t="s">
        <v>471</v>
      </c>
      <c r="I140">
        <v>38.817</v>
      </c>
      <c r="J140">
        <v>-92.218000000000004</v>
      </c>
      <c r="K140" s="3">
        <v>18036</v>
      </c>
      <c r="L140" t="s">
        <v>13</v>
      </c>
    </row>
    <row r="141" spans="1:12" x14ac:dyDescent="0.35">
      <c r="A141" t="s">
        <v>159</v>
      </c>
      <c r="B141" s="9">
        <v>34.000709999999998</v>
      </c>
      <c r="C141" s="9">
        <v>-81.034809999999993</v>
      </c>
      <c r="D141" t="s">
        <v>2916</v>
      </c>
      <c r="E141" t="s">
        <v>1039</v>
      </c>
      <c r="F141" t="s">
        <v>1839</v>
      </c>
      <c r="G141" t="s">
        <v>3078</v>
      </c>
      <c r="H141" t="s">
        <v>471</v>
      </c>
      <c r="I141">
        <v>33.966999999999999</v>
      </c>
      <c r="J141">
        <v>-80.8</v>
      </c>
      <c r="K141" s="3">
        <v>21972</v>
      </c>
      <c r="L141" t="s">
        <v>12</v>
      </c>
    </row>
    <row r="142" spans="1:12" x14ac:dyDescent="0.35">
      <c r="A142" t="s">
        <v>30</v>
      </c>
      <c r="B142" s="9">
        <v>39.961179999999999</v>
      </c>
      <c r="C142" s="9">
        <v>-82.99879</v>
      </c>
      <c r="D142" t="s">
        <v>2877</v>
      </c>
      <c r="E142" t="s">
        <v>994</v>
      </c>
      <c r="F142" t="s">
        <v>1799</v>
      </c>
      <c r="G142" t="s">
        <v>3078</v>
      </c>
      <c r="H142" t="s">
        <v>461</v>
      </c>
      <c r="I142">
        <v>39.9</v>
      </c>
      <c r="J142">
        <v>-83.132999999999996</v>
      </c>
      <c r="K142" s="3">
        <v>13313</v>
      </c>
      <c r="L142" t="s">
        <v>12</v>
      </c>
    </row>
    <row r="143" spans="1:12" x14ac:dyDescent="0.35">
      <c r="A143" t="s">
        <v>30</v>
      </c>
      <c r="B143" s="9">
        <v>32.460979999999999</v>
      </c>
      <c r="C143" s="9">
        <v>-84.987710000000007</v>
      </c>
      <c r="D143" t="s">
        <v>2880</v>
      </c>
      <c r="E143" t="s">
        <v>997</v>
      </c>
      <c r="F143" t="s">
        <v>1802</v>
      </c>
      <c r="G143" t="s">
        <v>3078</v>
      </c>
      <c r="H143" t="s">
        <v>461</v>
      </c>
      <c r="I143">
        <v>32.515999999999998</v>
      </c>
      <c r="J143">
        <v>-84.941999999999993</v>
      </c>
      <c r="K143" s="3">
        <v>7470</v>
      </c>
      <c r="L143" t="s">
        <v>12</v>
      </c>
    </row>
    <row r="144" spans="1:12" x14ac:dyDescent="0.35">
      <c r="A144" t="s">
        <v>30</v>
      </c>
      <c r="B144" s="9">
        <v>32.460979999999999</v>
      </c>
      <c r="C144" s="9">
        <v>-84.987710000000007</v>
      </c>
      <c r="D144" t="s">
        <v>2881</v>
      </c>
      <c r="E144" t="s">
        <v>998</v>
      </c>
      <c r="F144" t="s">
        <v>1803</v>
      </c>
      <c r="G144" t="s">
        <v>3078</v>
      </c>
      <c r="H144" t="s">
        <v>461</v>
      </c>
      <c r="I144">
        <v>32.35</v>
      </c>
      <c r="J144">
        <v>-85</v>
      </c>
      <c r="K144" s="3">
        <v>12394</v>
      </c>
      <c r="L144" t="s">
        <v>12</v>
      </c>
    </row>
    <row r="145" spans="1:12" x14ac:dyDescent="0.35">
      <c r="A145" t="s">
        <v>30</v>
      </c>
      <c r="B145" s="9">
        <v>39.961179999999999</v>
      </c>
      <c r="C145" s="9">
        <v>-82.99879</v>
      </c>
      <c r="D145" t="s">
        <v>2878</v>
      </c>
      <c r="E145" t="s">
        <v>995</v>
      </c>
      <c r="F145" t="s">
        <v>1800</v>
      </c>
      <c r="G145" t="s">
        <v>3078</v>
      </c>
      <c r="H145" t="s">
        <v>461</v>
      </c>
      <c r="I145">
        <v>40.078000000000003</v>
      </c>
      <c r="J145">
        <v>-83.078000000000003</v>
      </c>
      <c r="K145" s="3">
        <v>14636</v>
      </c>
      <c r="L145" t="s">
        <v>12</v>
      </c>
    </row>
    <row r="146" spans="1:12" x14ac:dyDescent="0.35">
      <c r="A146" t="s">
        <v>30</v>
      </c>
      <c r="B146" s="9">
        <v>39.961179999999999</v>
      </c>
      <c r="C146" s="9">
        <v>-82.99879</v>
      </c>
      <c r="D146" t="s">
        <v>2876</v>
      </c>
      <c r="E146" t="s">
        <v>993</v>
      </c>
      <c r="F146" t="s">
        <v>1798</v>
      </c>
      <c r="G146" t="s">
        <v>3078</v>
      </c>
      <c r="H146" t="s">
        <v>461</v>
      </c>
      <c r="I146">
        <v>39.991</v>
      </c>
      <c r="J146">
        <v>-82.876999999999995</v>
      </c>
      <c r="K146" s="3">
        <v>10894</v>
      </c>
      <c r="L146" t="s">
        <v>17</v>
      </c>
    </row>
    <row r="147" spans="1:12" x14ac:dyDescent="0.35">
      <c r="A147" t="s">
        <v>30</v>
      </c>
      <c r="B147" s="9">
        <v>39.961179999999999</v>
      </c>
      <c r="C147" s="9">
        <v>-82.99879</v>
      </c>
      <c r="D147" t="s">
        <v>2879</v>
      </c>
      <c r="E147" t="s">
        <v>996</v>
      </c>
      <c r="F147" t="s">
        <v>1801</v>
      </c>
      <c r="G147" t="s">
        <v>3078</v>
      </c>
      <c r="H147" t="s">
        <v>461</v>
      </c>
      <c r="I147">
        <v>39.817</v>
      </c>
      <c r="J147">
        <v>-82.933000000000007</v>
      </c>
      <c r="K147" s="3">
        <v>16986</v>
      </c>
      <c r="L147" t="s">
        <v>12</v>
      </c>
    </row>
    <row r="148" spans="1:12" x14ac:dyDescent="0.35">
      <c r="A148" t="s">
        <v>73</v>
      </c>
      <c r="B148" s="9">
        <v>27.80058</v>
      </c>
      <c r="C148" s="9">
        <v>-97.396379999999994</v>
      </c>
      <c r="D148" t="s">
        <v>2941</v>
      </c>
      <c r="E148" t="s">
        <v>2251</v>
      </c>
      <c r="F148" t="s">
        <v>1864</v>
      </c>
      <c r="G148" t="s">
        <v>3078</v>
      </c>
      <c r="H148" t="s">
        <v>478</v>
      </c>
      <c r="I148">
        <v>27.774000000000001</v>
      </c>
      <c r="J148">
        <v>-97.512</v>
      </c>
      <c r="K148" s="3">
        <v>11751</v>
      </c>
      <c r="L148" t="s">
        <v>12</v>
      </c>
    </row>
    <row r="149" spans="1:12" x14ac:dyDescent="0.35">
      <c r="A149" t="s">
        <v>73</v>
      </c>
      <c r="B149" s="9">
        <v>27.80058</v>
      </c>
      <c r="C149" s="9">
        <v>-97.396379999999994</v>
      </c>
      <c r="D149" t="s">
        <v>2942</v>
      </c>
      <c r="E149" t="s">
        <v>1066</v>
      </c>
      <c r="F149" t="s">
        <v>1865</v>
      </c>
      <c r="G149" t="s">
        <v>3078</v>
      </c>
      <c r="H149" t="s">
        <v>478</v>
      </c>
      <c r="I149">
        <v>27.683</v>
      </c>
      <c r="J149">
        <v>-97.283000000000001</v>
      </c>
      <c r="K149" s="3">
        <v>17188</v>
      </c>
      <c r="L149" t="s">
        <v>12</v>
      </c>
    </row>
    <row r="150" spans="1:12" x14ac:dyDescent="0.35">
      <c r="A150" t="s">
        <v>73</v>
      </c>
      <c r="B150" s="9">
        <v>27.80058</v>
      </c>
      <c r="C150" s="9">
        <v>-97.396379999999994</v>
      </c>
      <c r="D150" t="s">
        <v>2943</v>
      </c>
      <c r="E150" t="s">
        <v>1067</v>
      </c>
      <c r="F150" t="s">
        <v>1866</v>
      </c>
      <c r="G150" t="s">
        <v>3078</v>
      </c>
      <c r="H150" t="s">
        <v>478</v>
      </c>
      <c r="I150">
        <v>27.917000000000002</v>
      </c>
      <c r="J150">
        <v>-97.2</v>
      </c>
      <c r="K150" s="3">
        <v>23244</v>
      </c>
      <c r="L150" t="s">
        <v>12</v>
      </c>
    </row>
    <row r="151" spans="1:12" x14ac:dyDescent="0.35">
      <c r="A151" t="s">
        <v>73</v>
      </c>
      <c r="B151" s="9">
        <v>27.80058</v>
      </c>
      <c r="C151" s="9">
        <v>-97.396379999999994</v>
      </c>
      <c r="D151" t="s">
        <v>2944</v>
      </c>
      <c r="E151" t="s">
        <v>1068</v>
      </c>
      <c r="F151" t="s">
        <v>1867</v>
      </c>
      <c r="G151" t="s">
        <v>3078</v>
      </c>
      <c r="H151" t="s">
        <v>478</v>
      </c>
      <c r="I151">
        <v>27.779</v>
      </c>
      <c r="J151">
        <v>-97.691000000000003</v>
      </c>
      <c r="K151" s="3">
        <v>29080</v>
      </c>
      <c r="L151" t="s">
        <v>12</v>
      </c>
    </row>
    <row r="152" spans="1:12" x14ac:dyDescent="0.35">
      <c r="A152" t="s">
        <v>25</v>
      </c>
      <c r="B152" s="9">
        <v>32.783059999999999</v>
      </c>
      <c r="C152" s="9">
        <v>-96.806669999999997</v>
      </c>
      <c r="D152" t="s">
        <v>2947</v>
      </c>
      <c r="E152" t="s">
        <v>1071</v>
      </c>
      <c r="F152" t="s">
        <v>1870</v>
      </c>
      <c r="G152" t="s">
        <v>3078</v>
      </c>
      <c r="H152" t="s">
        <v>478</v>
      </c>
      <c r="I152">
        <v>32.969000000000001</v>
      </c>
      <c r="J152">
        <v>-96.835999999999999</v>
      </c>
      <c r="K152" s="3">
        <v>20856</v>
      </c>
      <c r="L152" t="s">
        <v>12</v>
      </c>
    </row>
    <row r="153" spans="1:12" x14ac:dyDescent="0.35">
      <c r="A153" t="s">
        <v>25</v>
      </c>
      <c r="B153" s="9">
        <v>32.783059999999999</v>
      </c>
      <c r="C153" s="9">
        <v>-96.806669999999997</v>
      </c>
      <c r="D153" t="s">
        <v>2946</v>
      </c>
      <c r="E153" t="s">
        <v>1070</v>
      </c>
      <c r="F153" t="s">
        <v>1869</v>
      </c>
      <c r="G153" t="s">
        <v>3078</v>
      </c>
      <c r="H153" t="s">
        <v>478</v>
      </c>
      <c r="I153">
        <v>32.680999999999997</v>
      </c>
      <c r="J153">
        <v>-96.867999999999995</v>
      </c>
      <c r="K153" s="3">
        <v>12716</v>
      </c>
      <c r="L153" t="s">
        <v>12</v>
      </c>
    </row>
    <row r="154" spans="1:12" x14ac:dyDescent="0.35">
      <c r="A154" t="s">
        <v>25</v>
      </c>
      <c r="B154" s="9">
        <v>32.783059999999999</v>
      </c>
      <c r="C154" s="9">
        <v>-96.806669999999997</v>
      </c>
      <c r="D154" t="s">
        <v>2945</v>
      </c>
      <c r="E154" t="s">
        <v>1069</v>
      </c>
      <c r="F154" t="s">
        <v>1868</v>
      </c>
      <c r="G154" t="s">
        <v>3078</v>
      </c>
      <c r="H154" t="s">
        <v>478</v>
      </c>
      <c r="I154">
        <v>32.851999999999997</v>
      </c>
      <c r="J154">
        <v>-96.855999999999995</v>
      </c>
      <c r="K154" s="3">
        <v>8945</v>
      </c>
      <c r="L154" t="s">
        <v>12</v>
      </c>
    </row>
    <row r="155" spans="1:12" x14ac:dyDescent="0.35">
      <c r="A155" t="s">
        <v>25</v>
      </c>
      <c r="B155" s="9">
        <v>32.783059999999999</v>
      </c>
      <c r="C155" s="9">
        <v>-96.806669999999997</v>
      </c>
      <c r="D155" t="s">
        <v>2948</v>
      </c>
      <c r="E155" t="s">
        <v>1072</v>
      </c>
      <c r="F155" t="s">
        <v>1871</v>
      </c>
      <c r="G155" t="s">
        <v>3078</v>
      </c>
      <c r="H155" t="s">
        <v>478</v>
      </c>
      <c r="I155">
        <v>32.898000000000003</v>
      </c>
      <c r="J155">
        <v>-97.019000000000005</v>
      </c>
      <c r="K155" s="3">
        <v>23597</v>
      </c>
      <c r="L155" t="s">
        <v>17</v>
      </c>
    </row>
    <row r="156" spans="1:12" x14ac:dyDescent="0.35">
      <c r="A156" t="s">
        <v>25</v>
      </c>
      <c r="B156" s="9">
        <v>32.783059999999999</v>
      </c>
      <c r="C156" s="9">
        <v>-96.806669999999997</v>
      </c>
      <c r="D156" t="s">
        <v>2950</v>
      </c>
      <c r="E156" t="s">
        <v>1074</v>
      </c>
      <c r="F156" t="s">
        <v>1873</v>
      </c>
      <c r="G156" t="s">
        <v>3078</v>
      </c>
      <c r="H156" t="s">
        <v>478</v>
      </c>
      <c r="I156">
        <v>32.698999999999998</v>
      </c>
      <c r="J156">
        <v>-97.046999999999997</v>
      </c>
      <c r="K156" s="3">
        <v>24343</v>
      </c>
      <c r="L156" t="s">
        <v>12</v>
      </c>
    </row>
    <row r="157" spans="1:12" x14ac:dyDescent="0.35">
      <c r="A157" t="s">
        <v>25</v>
      </c>
      <c r="B157" s="9">
        <v>32.783059999999999</v>
      </c>
      <c r="C157" s="9">
        <v>-96.806669999999997</v>
      </c>
      <c r="D157" t="s">
        <v>2949</v>
      </c>
      <c r="E157" t="s">
        <v>1073</v>
      </c>
      <c r="F157" t="s">
        <v>1872</v>
      </c>
      <c r="G157" t="s">
        <v>3078</v>
      </c>
      <c r="H157" t="s">
        <v>478</v>
      </c>
      <c r="I157">
        <v>32.579000000000001</v>
      </c>
      <c r="J157">
        <v>-96.718999999999994</v>
      </c>
      <c r="K157" s="3">
        <v>24128</v>
      </c>
      <c r="L157" t="s">
        <v>12</v>
      </c>
    </row>
    <row r="158" spans="1:12" x14ac:dyDescent="0.35">
      <c r="A158" t="s">
        <v>207</v>
      </c>
      <c r="B158" s="9">
        <v>41.52364</v>
      </c>
      <c r="C158" s="9">
        <v>-90.577640000000002</v>
      </c>
      <c r="D158" t="s">
        <v>2744</v>
      </c>
      <c r="E158" t="s">
        <v>842</v>
      </c>
      <c r="F158" t="s">
        <v>1666</v>
      </c>
      <c r="G158" t="s">
        <v>3078</v>
      </c>
      <c r="H158" t="s">
        <v>419</v>
      </c>
      <c r="I158">
        <v>41.613999999999997</v>
      </c>
      <c r="J158">
        <v>-90.590999999999994</v>
      </c>
      <c r="K158" s="3">
        <v>10108</v>
      </c>
      <c r="L158" t="s">
        <v>12</v>
      </c>
    </row>
    <row r="159" spans="1:12" x14ac:dyDescent="0.35">
      <c r="A159" t="s">
        <v>207</v>
      </c>
      <c r="B159" s="9">
        <v>41.52364</v>
      </c>
      <c r="C159" s="9">
        <v>-90.577640000000002</v>
      </c>
      <c r="D159" t="s">
        <v>2743</v>
      </c>
      <c r="E159" t="s">
        <v>841</v>
      </c>
      <c r="F159" t="s">
        <v>1665</v>
      </c>
      <c r="G159" t="s">
        <v>3078</v>
      </c>
      <c r="H159" t="s">
        <v>419</v>
      </c>
      <c r="I159">
        <v>41.465000000000003</v>
      </c>
      <c r="J159">
        <v>-90.522999999999996</v>
      </c>
      <c r="K159" s="3">
        <v>7951</v>
      </c>
      <c r="L159" t="s">
        <v>12</v>
      </c>
    </row>
    <row r="160" spans="1:12" x14ac:dyDescent="0.35">
      <c r="A160" t="s">
        <v>156</v>
      </c>
      <c r="B160" s="9">
        <v>39.758949999999999</v>
      </c>
      <c r="C160" s="9">
        <v>-84.191609999999997</v>
      </c>
      <c r="D160" t="s">
        <v>2884</v>
      </c>
      <c r="E160" t="s">
        <v>1001</v>
      </c>
      <c r="F160" t="s">
        <v>1806</v>
      </c>
      <c r="G160" t="s">
        <v>3078</v>
      </c>
      <c r="H160" t="s">
        <v>461</v>
      </c>
      <c r="I160">
        <v>39.594000000000001</v>
      </c>
      <c r="J160">
        <v>-84.225999999999999</v>
      </c>
      <c r="K160" s="3">
        <v>18576</v>
      </c>
      <c r="L160" t="s">
        <v>12</v>
      </c>
    </row>
    <row r="161" spans="1:12" x14ac:dyDescent="0.35">
      <c r="A161" t="s">
        <v>156</v>
      </c>
      <c r="B161" s="9">
        <v>39.758949999999999</v>
      </c>
      <c r="C161" s="9">
        <v>-84.191609999999997</v>
      </c>
      <c r="D161" t="s">
        <v>2883</v>
      </c>
      <c r="E161" t="s">
        <v>1000</v>
      </c>
      <c r="F161" t="s">
        <v>1805</v>
      </c>
      <c r="G161" t="s">
        <v>3078</v>
      </c>
      <c r="H161" t="s">
        <v>461</v>
      </c>
      <c r="I161">
        <v>39.905999999999999</v>
      </c>
      <c r="J161">
        <v>-84.218999999999994</v>
      </c>
      <c r="K161" s="3">
        <v>16517</v>
      </c>
      <c r="L161" t="s">
        <v>17</v>
      </c>
    </row>
    <row r="162" spans="1:12" x14ac:dyDescent="0.35">
      <c r="A162" t="s">
        <v>156</v>
      </c>
      <c r="B162" s="9">
        <v>39.758949999999999</v>
      </c>
      <c r="C162" s="9">
        <v>-84.191609999999997</v>
      </c>
      <c r="D162" t="s">
        <v>2882</v>
      </c>
      <c r="E162" t="s">
        <v>999</v>
      </c>
      <c r="F162" t="s">
        <v>1804</v>
      </c>
      <c r="G162" t="s">
        <v>3078</v>
      </c>
      <c r="H162" t="s">
        <v>461</v>
      </c>
      <c r="I162">
        <v>39.832999999999998</v>
      </c>
      <c r="J162">
        <v>-84.05</v>
      </c>
      <c r="K162" s="3">
        <v>14634</v>
      </c>
      <c r="L162" t="s">
        <v>12</v>
      </c>
    </row>
    <row r="163" spans="1:12" x14ac:dyDescent="0.35">
      <c r="A163" t="s">
        <v>164</v>
      </c>
      <c r="B163" s="9">
        <v>33.214840000000002</v>
      </c>
      <c r="C163" s="9">
        <v>-97.133070000000004</v>
      </c>
      <c r="D163" t="s">
        <v>2885</v>
      </c>
      <c r="E163" t="s">
        <v>1002</v>
      </c>
      <c r="F163" t="s">
        <v>1807</v>
      </c>
      <c r="G163" t="s">
        <v>3078</v>
      </c>
      <c r="H163" t="s">
        <v>461</v>
      </c>
      <c r="I163">
        <v>33.206000000000003</v>
      </c>
      <c r="J163">
        <v>-97.198999999999998</v>
      </c>
      <c r="K163" s="3">
        <v>6211</v>
      </c>
      <c r="L163" t="s">
        <v>12</v>
      </c>
    </row>
    <row r="164" spans="1:12" x14ac:dyDescent="0.35">
      <c r="A164" t="s">
        <v>35</v>
      </c>
      <c r="B164" s="9">
        <v>39.739150000000002</v>
      </c>
      <c r="C164" s="9">
        <v>-104.9847</v>
      </c>
      <c r="D164" t="s">
        <v>2655</v>
      </c>
      <c r="E164" t="s">
        <v>746</v>
      </c>
      <c r="F164" t="s">
        <v>1577</v>
      </c>
      <c r="G164" t="s">
        <v>3078</v>
      </c>
      <c r="H164" t="s">
        <v>401</v>
      </c>
      <c r="I164">
        <v>39.9</v>
      </c>
      <c r="J164">
        <v>-105.117</v>
      </c>
      <c r="K164" s="3">
        <v>21155</v>
      </c>
      <c r="L164" t="s">
        <v>12</v>
      </c>
    </row>
    <row r="165" spans="1:12" x14ac:dyDescent="0.35">
      <c r="A165" t="s">
        <v>35</v>
      </c>
      <c r="B165" s="9">
        <v>39.739150000000002</v>
      </c>
      <c r="C165" s="9">
        <v>-104.9847</v>
      </c>
      <c r="D165" t="s">
        <v>2654</v>
      </c>
      <c r="E165" t="s">
        <v>745</v>
      </c>
      <c r="F165" t="s">
        <v>1576</v>
      </c>
      <c r="G165" t="s">
        <v>3078</v>
      </c>
      <c r="H165" t="s">
        <v>401</v>
      </c>
      <c r="I165">
        <v>39.716999999999999</v>
      </c>
      <c r="J165">
        <v>-104.75</v>
      </c>
      <c r="K165" s="3">
        <v>20221</v>
      </c>
      <c r="L165" t="s">
        <v>12</v>
      </c>
    </row>
    <row r="166" spans="1:12" x14ac:dyDescent="0.35">
      <c r="A166" t="s">
        <v>35</v>
      </c>
      <c r="B166" s="9">
        <v>39.739150000000002</v>
      </c>
      <c r="C166" s="9">
        <v>-104.9847</v>
      </c>
      <c r="D166" t="s">
        <v>2656</v>
      </c>
      <c r="E166" t="s">
        <v>747</v>
      </c>
      <c r="F166" t="s">
        <v>1578</v>
      </c>
      <c r="G166" t="s">
        <v>3078</v>
      </c>
      <c r="H166" t="s">
        <v>401</v>
      </c>
      <c r="I166">
        <v>39.57</v>
      </c>
      <c r="J166">
        <v>-104.849</v>
      </c>
      <c r="K166" s="3">
        <v>22107</v>
      </c>
      <c r="L166" t="s">
        <v>12</v>
      </c>
    </row>
    <row r="167" spans="1:12" x14ac:dyDescent="0.35">
      <c r="A167" t="s">
        <v>35</v>
      </c>
      <c r="B167" s="9">
        <v>39.739150000000002</v>
      </c>
      <c r="C167" s="9">
        <v>-104.9847</v>
      </c>
      <c r="D167" t="s">
        <v>2657</v>
      </c>
      <c r="E167" t="s">
        <v>748</v>
      </c>
      <c r="F167" t="s">
        <v>1579</v>
      </c>
      <c r="G167" t="s">
        <v>3078</v>
      </c>
      <c r="H167" t="s">
        <v>401</v>
      </c>
      <c r="I167">
        <v>39.832999999999998</v>
      </c>
      <c r="J167">
        <v>-104.658</v>
      </c>
      <c r="K167" s="3">
        <v>29802</v>
      </c>
      <c r="L167" t="s">
        <v>21</v>
      </c>
    </row>
    <row r="168" spans="1:12" x14ac:dyDescent="0.35">
      <c r="A168" t="s">
        <v>108</v>
      </c>
      <c r="B168" s="9">
        <v>41.600540000000002</v>
      </c>
      <c r="C168" s="9">
        <v>-93.609110000000001</v>
      </c>
      <c r="D168" t="s">
        <v>2746</v>
      </c>
      <c r="E168" t="s">
        <v>844</v>
      </c>
      <c r="F168" t="s">
        <v>1668</v>
      </c>
      <c r="G168" t="s">
        <v>3078</v>
      </c>
      <c r="H168" t="s">
        <v>419</v>
      </c>
      <c r="I168">
        <v>41.691000000000003</v>
      </c>
      <c r="J168">
        <v>-93.566000000000003</v>
      </c>
      <c r="K168" s="3">
        <v>10677</v>
      </c>
      <c r="L168" t="s">
        <v>12</v>
      </c>
    </row>
    <row r="169" spans="1:12" x14ac:dyDescent="0.35">
      <c r="A169" t="s">
        <v>108</v>
      </c>
      <c r="B169" s="9">
        <v>41.600540000000002</v>
      </c>
      <c r="C169" s="9">
        <v>-93.609110000000001</v>
      </c>
      <c r="D169" t="s">
        <v>2745</v>
      </c>
      <c r="E169" t="s">
        <v>843</v>
      </c>
      <c r="F169" t="s">
        <v>1667</v>
      </c>
      <c r="G169" t="s">
        <v>3078</v>
      </c>
      <c r="H169" t="s">
        <v>419</v>
      </c>
      <c r="I169">
        <v>41.533999999999999</v>
      </c>
      <c r="J169">
        <v>-93.653000000000006</v>
      </c>
      <c r="K169" s="3">
        <v>8250</v>
      </c>
      <c r="L169" t="s">
        <v>17</v>
      </c>
    </row>
    <row r="170" spans="1:12" x14ac:dyDescent="0.35">
      <c r="A170" t="s">
        <v>37</v>
      </c>
      <c r="B170" s="9">
        <v>42.331429999999997</v>
      </c>
      <c r="C170" s="9">
        <v>-83.045749999999998</v>
      </c>
      <c r="D170" t="s">
        <v>2791</v>
      </c>
      <c r="E170" t="s">
        <v>895</v>
      </c>
      <c r="F170" t="s">
        <v>1713</v>
      </c>
      <c r="G170" t="s">
        <v>3078</v>
      </c>
      <c r="H170" t="s">
        <v>434</v>
      </c>
      <c r="I170">
        <v>42.408999999999999</v>
      </c>
      <c r="J170">
        <v>-83.01</v>
      </c>
      <c r="K170" s="3">
        <v>9111</v>
      </c>
      <c r="L170" t="s">
        <v>12</v>
      </c>
    </row>
    <row r="171" spans="1:12" x14ac:dyDescent="0.35">
      <c r="A171" t="s">
        <v>37</v>
      </c>
      <c r="B171" s="9">
        <v>42.331429999999997</v>
      </c>
      <c r="C171" s="9">
        <v>-83.045749999999998</v>
      </c>
      <c r="D171" t="s">
        <v>2793</v>
      </c>
      <c r="E171" t="s">
        <v>897</v>
      </c>
      <c r="F171" t="s">
        <v>1715</v>
      </c>
      <c r="G171" t="s">
        <v>3078</v>
      </c>
      <c r="H171" t="s">
        <v>434</v>
      </c>
      <c r="I171">
        <v>42.231000000000002</v>
      </c>
      <c r="J171">
        <v>-83.331000000000003</v>
      </c>
      <c r="K171" s="3">
        <v>25988</v>
      </c>
      <c r="L171" t="s">
        <v>17</v>
      </c>
    </row>
    <row r="172" spans="1:12" x14ac:dyDescent="0.35">
      <c r="A172" t="s">
        <v>37</v>
      </c>
      <c r="B172" s="9">
        <v>42.331429999999997</v>
      </c>
      <c r="C172" s="9">
        <v>-83.045749999999998</v>
      </c>
      <c r="D172" t="s">
        <v>2794</v>
      </c>
      <c r="E172" t="s">
        <v>898</v>
      </c>
      <c r="F172" t="s">
        <v>1716</v>
      </c>
      <c r="G172" t="s">
        <v>3078</v>
      </c>
      <c r="H172" t="s">
        <v>434</v>
      </c>
      <c r="I172">
        <v>42.098999999999997</v>
      </c>
      <c r="J172">
        <v>-83.161000000000001</v>
      </c>
      <c r="K172" s="3">
        <v>27532</v>
      </c>
      <c r="L172" t="s">
        <v>12</v>
      </c>
    </row>
    <row r="173" spans="1:12" x14ac:dyDescent="0.35">
      <c r="A173" t="s">
        <v>37</v>
      </c>
      <c r="B173" s="9">
        <v>42.331429999999997</v>
      </c>
      <c r="C173" s="9">
        <v>-83.045749999999998</v>
      </c>
      <c r="D173" t="s">
        <v>2792</v>
      </c>
      <c r="E173" t="s">
        <v>896</v>
      </c>
      <c r="F173" t="s">
        <v>1714</v>
      </c>
      <c r="G173" t="s">
        <v>3078</v>
      </c>
      <c r="H173" t="s">
        <v>434</v>
      </c>
      <c r="I173">
        <v>42.542999999999999</v>
      </c>
      <c r="J173">
        <v>-83.177999999999997</v>
      </c>
      <c r="K173" s="3">
        <v>25908</v>
      </c>
      <c r="L173" t="s">
        <v>12</v>
      </c>
    </row>
    <row r="174" spans="1:12" x14ac:dyDescent="0.35">
      <c r="A174" t="s">
        <v>502</v>
      </c>
      <c r="B174" t="s">
        <v>3032</v>
      </c>
      <c r="C174" t="s">
        <v>3032</v>
      </c>
      <c r="D174" s="4" t="s">
        <v>503</v>
      </c>
      <c r="E174" t="s">
        <v>503</v>
      </c>
      <c r="F174" s="5" t="s">
        <v>504</v>
      </c>
      <c r="G174" t="s">
        <v>3078</v>
      </c>
      <c r="H174" s="6" t="s">
        <v>498</v>
      </c>
      <c r="K174" s="3"/>
      <c r="L174" t="s">
        <v>21</v>
      </c>
    </row>
    <row r="175" spans="1:12" x14ac:dyDescent="0.35">
      <c r="A175" t="s">
        <v>92</v>
      </c>
      <c r="B175" s="9">
        <v>35.994030000000002</v>
      </c>
      <c r="C175" s="9">
        <v>-78.898619999999994</v>
      </c>
      <c r="D175" t="s">
        <v>2856</v>
      </c>
      <c r="E175" t="s">
        <v>971</v>
      </c>
      <c r="F175" t="s">
        <v>1778</v>
      </c>
      <c r="G175" t="s">
        <v>3078</v>
      </c>
      <c r="H175" t="s">
        <v>457</v>
      </c>
      <c r="I175">
        <v>35.933</v>
      </c>
      <c r="J175">
        <v>-79.063999999999993</v>
      </c>
      <c r="K175" s="3">
        <v>16358</v>
      </c>
      <c r="L175" t="s">
        <v>12</v>
      </c>
    </row>
    <row r="176" spans="1:12" x14ac:dyDescent="0.35">
      <c r="A176" t="s">
        <v>208</v>
      </c>
      <c r="B176" s="9">
        <v>40.518720000000002</v>
      </c>
      <c r="C176" s="9">
        <v>-74.412099999999995</v>
      </c>
      <c r="D176" t="s">
        <v>2835</v>
      </c>
      <c r="E176" t="s">
        <v>947</v>
      </c>
      <c r="F176" t="s">
        <v>1757</v>
      </c>
      <c r="G176" t="s">
        <v>3078</v>
      </c>
      <c r="H176" t="s">
        <v>451</v>
      </c>
      <c r="I176">
        <v>40.624000000000002</v>
      </c>
      <c r="J176">
        <v>-74.668999999999997</v>
      </c>
      <c r="K176" s="3">
        <v>24655</v>
      </c>
      <c r="L176" t="s">
        <v>12</v>
      </c>
    </row>
    <row r="177" spans="1:12" x14ac:dyDescent="0.35">
      <c r="A177" s="7" t="s">
        <v>564</v>
      </c>
      <c r="B177" t="s">
        <v>3032</v>
      </c>
      <c r="C177" t="s">
        <v>3032</v>
      </c>
      <c r="D177" s="4" t="s">
        <v>565</v>
      </c>
      <c r="E177" t="s">
        <v>565</v>
      </c>
      <c r="F177" s="5" t="s">
        <v>566</v>
      </c>
      <c r="G177" t="s">
        <v>3078</v>
      </c>
      <c r="H177" s="6" t="s">
        <v>567</v>
      </c>
      <c r="K177" s="3"/>
      <c r="L177" t="s">
        <v>17</v>
      </c>
    </row>
    <row r="178" spans="1:12" x14ac:dyDescent="0.35">
      <c r="A178" s="7" t="s">
        <v>558</v>
      </c>
      <c r="B178" t="s">
        <v>3032</v>
      </c>
      <c r="C178" t="s">
        <v>3032</v>
      </c>
      <c r="D178" s="4" t="s">
        <v>568</v>
      </c>
      <c r="E178" t="s">
        <v>568</v>
      </c>
      <c r="F178" s="5" t="s">
        <v>569</v>
      </c>
      <c r="G178" t="s">
        <v>3078</v>
      </c>
      <c r="H178" s="6" t="s">
        <v>567</v>
      </c>
      <c r="K178" s="3"/>
      <c r="L178" t="s">
        <v>558</v>
      </c>
    </row>
    <row r="179" spans="1:12" x14ac:dyDescent="0.35">
      <c r="A179" s="7" t="s">
        <v>561</v>
      </c>
      <c r="B179" t="s">
        <v>3032</v>
      </c>
      <c r="C179" t="s">
        <v>3032</v>
      </c>
      <c r="D179" s="4" t="s">
        <v>573</v>
      </c>
      <c r="E179" t="s">
        <v>573</v>
      </c>
      <c r="F179" s="5" t="s">
        <v>574</v>
      </c>
      <c r="G179" t="s">
        <v>3078</v>
      </c>
      <c r="H179" s="6" t="s">
        <v>567</v>
      </c>
      <c r="K179" s="3"/>
      <c r="L179" t="s">
        <v>15</v>
      </c>
    </row>
    <row r="180" spans="1:12" x14ac:dyDescent="0.35">
      <c r="A180" t="s">
        <v>473</v>
      </c>
      <c r="B180" t="s">
        <v>3032</v>
      </c>
      <c r="C180" t="s">
        <v>3032</v>
      </c>
      <c r="D180" s="4" t="s">
        <v>575</v>
      </c>
      <c r="E180" t="s">
        <v>575</v>
      </c>
      <c r="F180" s="5" t="s">
        <v>576</v>
      </c>
      <c r="G180" t="s">
        <v>3078</v>
      </c>
      <c r="H180" s="6" t="s">
        <v>567</v>
      </c>
      <c r="K180" s="3"/>
      <c r="L180" t="s">
        <v>15</v>
      </c>
    </row>
    <row r="181" spans="1:12" x14ac:dyDescent="0.35">
      <c r="A181" s="7" t="s">
        <v>570</v>
      </c>
      <c r="B181" t="s">
        <v>3032</v>
      </c>
      <c r="C181" t="s">
        <v>3032</v>
      </c>
      <c r="D181" s="4" t="s">
        <v>571</v>
      </c>
      <c r="E181" t="s">
        <v>571</v>
      </c>
      <c r="F181" s="5" t="s">
        <v>572</v>
      </c>
      <c r="G181" t="s">
        <v>3078</v>
      </c>
      <c r="H181" s="6" t="s">
        <v>567</v>
      </c>
      <c r="K181" s="3"/>
      <c r="L181" t="s">
        <v>558</v>
      </c>
    </row>
    <row r="182" spans="1:12" x14ac:dyDescent="0.35">
      <c r="A182" t="s">
        <v>592</v>
      </c>
      <c r="B182" t="s">
        <v>3032</v>
      </c>
      <c r="C182" t="s">
        <v>3032</v>
      </c>
      <c r="D182" s="4" t="s">
        <v>593</v>
      </c>
      <c r="E182" t="s">
        <v>593</v>
      </c>
      <c r="F182" s="5" t="s">
        <v>594</v>
      </c>
      <c r="G182" t="s">
        <v>3078</v>
      </c>
      <c r="H182" s="6" t="s">
        <v>580</v>
      </c>
      <c r="K182" s="3"/>
      <c r="L182" t="s">
        <v>17</v>
      </c>
    </row>
    <row r="183" spans="1:12" x14ac:dyDescent="0.35">
      <c r="A183" t="s">
        <v>577</v>
      </c>
      <c r="B183" t="s">
        <v>3032</v>
      </c>
      <c r="C183" t="s">
        <v>3032</v>
      </c>
      <c r="D183" s="4" t="s">
        <v>578</v>
      </c>
      <c r="E183" t="s">
        <v>578</v>
      </c>
      <c r="F183" s="5" t="s">
        <v>579</v>
      </c>
      <c r="G183" t="s">
        <v>3078</v>
      </c>
      <c r="H183" s="6" t="s">
        <v>580</v>
      </c>
      <c r="K183" s="3"/>
      <c r="L183" t="s">
        <v>17</v>
      </c>
    </row>
    <row r="184" spans="1:12" x14ac:dyDescent="0.35">
      <c r="A184" t="s">
        <v>581</v>
      </c>
      <c r="B184" t="s">
        <v>3032</v>
      </c>
      <c r="C184" t="s">
        <v>3032</v>
      </c>
      <c r="D184" s="4" t="s">
        <v>582</v>
      </c>
      <c r="E184" t="s">
        <v>582</v>
      </c>
      <c r="F184" s="5" t="s">
        <v>583</v>
      </c>
      <c r="G184" t="s">
        <v>3078</v>
      </c>
      <c r="H184" s="6" t="s">
        <v>580</v>
      </c>
      <c r="K184" s="3"/>
      <c r="L184" t="s">
        <v>17</v>
      </c>
    </row>
    <row r="185" spans="1:12" x14ac:dyDescent="0.35">
      <c r="A185" t="s">
        <v>603</v>
      </c>
      <c r="B185" t="s">
        <v>3032</v>
      </c>
      <c r="C185" t="s">
        <v>3032</v>
      </c>
      <c r="D185" s="4" t="s">
        <v>604</v>
      </c>
      <c r="E185" t="s">
        <v>604</v>
      </c>
      <c r="F185" s="5" t="s">
        <v>605</v>
      </c>
      <c r="G185" t="s">
        <v>3078</v>
      </c>
      <c r="H185" s="6" t="s">
        <v>580</v>
      </c>
      <c r="K185" s="3"/>
      <c r="L185" t="s">
        <v>17</v>
      </c>
    </row>
    <row r="186" spans="1:12" x14ac:dyDescent="0.35">
      <c r="A186" t="s">
        <v>595</v>
      </c>
      <c r="B186" t="s">
        <v>3032</v>
      </c>
      <c r="C186" t="s">
        <v>3032</v>
      </c>
      <c r="D186" s="4" t="s">
        <v>596</v>
      </c>
      <c r="E186" t="s">
        <v>596</v>
      </c>
      <c r="F186" s="5" t="s">
        <v>597</v>
      </c>
      <c r="G186" t="s">
        <v>3078</v>
      </c>
      <c r="H186" s="6" t="s">
        <v>580</v>
      </c>
      <c r="K186" s="3"/>
      <c r="L186" t="s">
        <v>21</v>
      </c>
    </row>
    <row r="187" spans="1:12" x14ac:dyDescent="0.35">
      <c r="A187" t="s">
        <v>558</v>
      </c>
      <c r="B187" t="s">
        <v>3032</v>
      </c>
      <c r="C187" t="s">
        <v>3032</v>
      </c>
      <c r="D187" s="4" t="s">
        <v>584</v>
      </c>
      <c r="E187" t="s">
        <v>584</v>
      </c>
      <c r="F187" s="5" t="s">
        <v>585</v>
      </c>
      <c r="G187" t="s">
        <v>3078</v>
      </c>
      <c r="H187" s="6" t="s">
        <v>580</v>
      </c>
      <c r="K187" s="3"/>
      <c r="L187" t="s">
        <v>15</v>
      </c>
    </row>
    <row r="188" spans="1:12" x14ac:dyDescent="0.35">
      <c r="A188" t="s">
        <v>570</v>
      </c>
      <c r="B188" t="s">
        <v>3032</v>
      </c>
      <c r="C188" t="s">
        <v>3032</v>
      </c>
      <c r="D188" s="4" t="s">
        <v>586</v>
      </c>
      <c r="E188" t="s">
        <v>586</v>
      </c>
      <c r="F188" s="5" t="s">
        <v>587</v>
      </c>
      <c r="G188" t="s">
        <v>3078</v>
      </c>
      <c r="H188" s="6" t="s">
        <v>580</v>
      </c>
      <c r="K188" s="3"/>
      <c r="L188" t="s">
        <v>21</v>
      </c>
    </row>
    <row r="189" spans="1:12" x14ac:dyDescent="0.35">
      <c r="A189" t="s">
        <v>598</v>
      </c>
      <c r="B189" t="s">
        <v>3032</v>
      </c>
      <c r="C189" t="s">
        <v>3032</v>
      </c>
      <c r="D189" s="4" t="s">
        <v>599</v>
      </c>
      <c r="E189" t="s">
        <v>599</v>
      </c>
      <c r="F189" s="5" t="s">
        <v>600</v>
      </c>
      <c r="G189" t="s">
        <v>3078</v>
      </c>
      <c r="H189" s="6" t="s">
        <v>580</v>
      </c>
      <c r="K189" s="3"/>
      <c r="L189" t="s">
        <v>17</v>
      </c>
    </row>
    <row r="190" spans="1:12" x14ac:dyDescent="0.35">
      <c r="A190" t="s">
        <v>561</v>
      </c>
      <c r="B190" t="s">
        <v>3032</v>
      </c>
      <c r="C190" t="s">
        <v>3032</v>
      </c>
      <c r="D190" s="4" t="s">
        <v>588</v>
      </c>
      <c r="E190" t="s">
        <v>588</v>
      </c>
      <c r="F190" s="5" t="s">
        <v>589</v>
      </c>
      <c r="G190" t="s">
        <v>3078</v>
      </c>
      <c r="H190" s="6" t="s">
        <v>580</v>
      </c>
      <c r="K190" s="3"/>
      <c r="L190" t="s">
        <v>15</v>
      </c>
    </row>
    <row r="191" spans="1:12" x14ac:dyDescent="0.35">
      <c r="A191" t="s">
        <v>473</v>
      </c>
      <c r="B191" t="s">
        <v>3032</v>
      </c>
      <c r="C191" t="s">
        <v>3032</v>
      </c>
      <c r="D191" s="4" t="s">
        <v>590</v>
      </c>
      <c r="E191" t="s">
        <v>590</v>
      </c>
      <c r="F191" s="5" t="s">
        <v>591</v>
      </c>
      <c r="G191" t="s">
        <v>3078</v>
      </c>
      <c r="H191" s="6" t="s">
        <v>580</v>
      </c>
      <c r="K191" s="3"/>
      <c r="L191" t="s">
        <v>17</v>
      </c>
    </row>
    <row r="192" spans="1:12" x14ac:dyDescent="0.35">
      <c r="A192" t="s">
        <v>480</v>
      </c>
      <c r="B192" t="s">
        <v>3032</v>
      </c>
      <c r="C192" t="s">
        <v>3032</v>
      </c>
      <c r="D192" s="4" t="s">
        <v>601</v>
      </c>
      <c r="E192" t="s">
        <v>601</v>
      </c>
      <c r="F192" s="5" t="s">
        <v>602</v>
      </c>
      <c r="G192" t="s">
        <v>3078</v>
      </c>
      <c r="H192" s="6" t="s">
        <v>580</v>
      </c>
      <c r="K192" s="3"/>
      <c r="L192" t="s">
        <v>21</v>
      </c>
    </row>
    <row r="193" spans="1:12" x14ac:dyDescent="0.35">
      <c r="A193" t="s">
        <v>36</v>
      </c>
      <c r="B193" s="9">
        <v>31.75872</v>
      </c>
      <c r="C193" s="9">
        <v>-106.48693</v>
      </c>
      <c r="D193" t="s">
        <v>2952</v>
      </c>
      <c r="E193" t="s">
        <v>1076</v>
      </c>
      <c r="F193" t="s">
        <v>1875</v>
      </c>
      <c r="G193" t="s">
        <v>3078</v>
      </c>
      <c r="H193" t="s">
        <v>478</v>
      </c>
      <c r="I193">
        <v>31.85</v>
      </c>
      <c r="J193">
        <v>-106.38</v>
      </c>
      <c r="K193" s="3">
        <v>14322</v>
      </c>
      <c r="L193" t="s">
        <v>12</v>
      </c>
    </row>
    <row r="194" spans="1:12" x14ac:dyDescent="0.35">
      <c r="A194" t="s">
        <v>36</v>
      </c>
      <c r="B194" s="9">
        <v>31.75872</v>
      </c>
      <c r="C194" s="9">
        <v>-106.48693</v>
      </c>
      <c r="D194" t="s">
        <v>2953</v>
      </c>
      <c r="E194" t="s">
        <v>1077</v>
      </c>
      <c r="F194" t="s">
        <v>1876</v>
      </c>
      <c r="G194" t="s">
        <v>3078</v>
      </c>
      <c r="H194" t="s">
        <v>478</v>
      </c>
      <c r="I194">
        <v>31.88</v>
      </c>
      <c r="J194">
        <v>-106.703</v>
      </c>
      <c r="K194" s="3">
        <v>24467</v>
      </c>
      <c r="L194" t="s">
        <v>12</v>
      </c>
    </row>
    <row r="195" spans="1:12" x14ac:dyDescent="0.35">
      <c r="A195" t="s">
        <v>36</v>
      </c>
      <c r="B195" s="9">
        <v>31.75872</v>
      </c>
      <c r="C195" s="9">
        <v>-106.48693</v>
      </c>
      <c r="D195" t="s">
        <v>2951</v>
      </c>
      <c r="E195" t="s">
        <v>1075</v>
      </c>
      <c r="F195" t="s">
        <v>1874</v>
      </c>
      <c r="G195" t="s">
        <v>3078</v>
      </c>
      <c r="H195" t="s">
        <v>478</v>
      </c>
      <c r="I195">
        <v>31.811</v>
      </c>
      <c r="J195">
        <v>-106.376</v>
      </c>
      <c r="K195" s="3">
        <v>11988</v>
      </c>
      <c r="L195" t="s">
        <v>17</v>
      </c>
    </row>
    <row r="196" spans="1:12" x14ac:dyDescent="0.35">
      <c r="A196" t="s">
        <v>543</v>
      </c>
      <c r="B196" t="s">
        <v>3032</v>
      </c>
      <c r="C196" t="s">
        <v>3032</v>
      </c>
      <c r="D196" s="4" t="s">
        <v>544</v>
      </c>
      <c r="E196" t="s">
        <v>544</v>
      </c>
      <c r="F196" s="5" t="s">
        <v>545</v>
      </c>
      <c r="G196" t="s">
        <v>3078</v>
      </c>
      <c r="H196" s="6" t="s">
        <v>540</v>
      </c>
      <c r="K196" s="3"/>
      <c r="L196" t="s">
        <v>17</v>
      </c>
    </row>
    <row r="197" spans="1:12" x14ac:dyDescent="0.35">
      <c r="A197" t="s">
        <v>505</v>
      </c>
      <c r="B197" t="s">
        <v>3032</v>
      </c>
      <c r="C197" t="s">
        <v>3032</v>
      </c>
      <c r="D197" s="4" t="s">
        <v>506</v>
      </c>
      <c r="E197" t="s">
        <v>506</v>
      </c>
      <c r="F197" s="5" t="s">
        <v>507</v>
      </c>
      <c r="G197" t="s">
        <v>3078</v>
      </c>
      <c r="H197" s="6" t="s">
        <v>498</v>
      </c>
      <c r="K197" s="3"/>
      <c r="L197" t="s">
        <v>17</v>
      </c>
    </row>
    <row r="198" spans="1:12" x14ac:dyDescent="0.35">
      <c r="A198" t="s">
        <v>552</v>
      </c>
      <c r="B198" t="s">
        <v>3032</v>
      </c>
      <c r="C198" t="s">
        <v>3032</v>
      </c>
      <c r="D198" s="4" t="s">
        <v>553</v>
      </c>
      <c r="E198" t="s">
        <v>553</v>
      </c>
      <c r="F198" s="5" t="s">
        <v>554</v>
      </c>
      <c r="G198" t="s">
        <v>3078</v>
      </c>
      <c r="H198" s="6" t="s">
        <v>540</v>
      </c>
      <c r="K198" s="3"/>
      <c r="L198" t="s">
        <v>17</v>
      </c>
    </row>
    <row r="199" spans="1:12" x14ac:dyDescent="0.35">
      <c r="A199" t="s">
        <v>146</v>
      </c>
      <c r="B199" s="9">
        <v>33.119210000000002</v>
      </c>
      <c r="C199" s="9">
        <v>-117.08642</v>
      </c>
      <c r="D199" t="s">
        <v>2576</v>
      </c>
      <c r="E199" t="s">
        <v>665</v>
      </c>
      <c r="F199" t="s">
        <v>1497</v>
      </c>
      <c r="G199" t="s">
        <v>3078</v>
      </c>
      <c r="H199" t="s">
        <v>399</v>
      </c>
      <c r="I199">
        <v>33.037999999999997</v>
      </c>
      <c r="J199">
        <v>-116.916</v>
      </c>
      <c r="K199" s="3">
        <v>18266</v>
      </c>
      <c r="L199" t="s">
        <v>12</v>
      </c>
    </row>
    <row r="200" spans="1:12" x14ac:dyDescent="0.35">
      <c r="A200" t="s">
        <v>142</v>
      </c>
      <c r="B200" s="9">
        <v>44.052070000000001</v>
      </c>
      <c r="C200" s="9">
        <v>-123.08674999999999</v>
      </c>
      <c r="D200" t="s">
        <v>2895</v>
      </c>
      <c r="E200" t="s">
        <v>1014</v>
      </c>
      <c r="F200" t="s">
        <v>1817</v>
      </c>
      <c r="G200" t="s">
        <v>3078</v>
      </c>
      <c r="H200" t="s">
        <v>465</v>
      </c>
      <c r="I200">
        <v>44.128</v>
      </c>
      <c r="J200">
        <v>-123.221</v>
      </c>
      <c r="K200" s="3">
        <v>13647</v>
      </c>
      <c r="L200" t="s">
        <v>12</v>
      </c>
    </row>
    <row r="201" spans="1:12" x14ac:dyDescent="0.35">
      <c r="A201" t="s">
        <v>178</v>
      </c>
      <c r="B201" s="9">
        <v>37.974760000000003</v>
      </c>
      <c r="C201" s="9">
        <v>-87.555850000000007</v>
      </c>
      <c r="D201" t="s">
        <v>2734</v>
      </c>
      <c r="E201" t="s">
        <v>831</v>
      </c>
      <c r="F201" t="s">
        <v>1656</v>
      </c>
      <c r="G201" t="s">
        <v>3078</v>
      </c>
      <c r="H201" t="s">
        <v>417</v>
      </c>
      <c r="I201">
        <v>38.043999999999997</v>
      </c>
      <c r="J201">
        <v>-87.521000000000001</v>
      </c>
      <c r="K201" s="3">
        <v>8282</v>
      </c>
      <c r="L201" t="s">
        <v>12</v>
      </c>
    </row>
    <row r="202" spans="1:12" x14ac:dyDescent="0.35">
      <c r="A202" t="s">
        <v>178</v>
      </c>
      <c r="B202" s="9">
        <v>37.974760000000003</v>
      </c>
      <c r="C202" s="9">
        <v>-87.555850000000007</v>
      </c>
      <c r="D202" t="s">
        <v>2755</v>
      </c>
      <c r="E202" t="s">
        <v>855</v>
      </c>
      <c r="F202" t="s">
        <v>1677</v>
      </c>
      <c r="G202" t="s">
        <v>3078</v>
      </c>
      <c r="H202" t="s">
        <v>423</v>
      </c>
      <c r="I202">
        <v>37.799999999999997</v>
      </c>
      <c r="J202">
        <v>-87.683000000000007</v>
      </c>
      <c r="K202" s="3">
        <v>22408</v>
      </c>
      <c r="L202" t="s">
        <v>12</v>
      </c>
    </row>
    <row r="203" spans="1:12" x14ac:dyDescent="0.35">
      <c r="A203" t="s">
        <v>196</v>
      </c>
      <c r="B203" s="9">
        <v>47.97898</v>
      </c>
      <c r="C203" s="9">
        <v>-122.20208</v>
      </c>
      <c r="D203" t="s">
        <v>3009</v>
      </c>
      <c r="E203" t="s">
        <v>1137</v>
      </c>
      <c r="F203" t="s">
        <v>1932</v>
      </c>
      <c r="G203" t="s">
        <v>3078</v>
      </c>
      <c r="H203" t="s">
        <v>487</v>
      </c>
      <c r="I203">
        <v>48.161000000000001</v>
      </c>
      <c r="J203">
        <v>-122.15900000000001</v>
      </c>
      <c r="K203" s="3">
        <v>20491</v>
      </c>
      <c r="L203" t="s">
        <v>12</v>
      </c>
    </row>
    <row r="204" spans="1:12" x14ac:dyDescent="0.35">
      <c r="A204" t="s">
        <v>196</v>
      </c>
      <c r="B204" s="9">
        <v>47.97898</v>
      </c>
      <c r="C204" s="9">
        <v>-122.20208</v>
      </c>
      <c r="D204" t="s">
        <v>3008</v>
      </c>
      <c r="E204" t="s">
        <v>1136</v>
      </c>
      <c r="F204" t="s">
        <v>1931</v>
      </c>
      <c r="G204" t="s">
        <v>3078</v>
      </c>
      <c r="H204" t="s">
        <v>487</v>
      </c>
      <c r="I204">
        <v>47.908000000000001</v>
      </c>
      <c r="J204">
        <v>-122.28</v>
      </c>
      <c r="K204" s="3">
        <v>9796</v>
      </c>
      <c r="L204" t="s">
        <v>12</v>
      </c>
    </row>
    <row r="205" spans="1:12" x14ac:dyDescent="0.35">
      <c r="A205" t="s">
        <v>190</v>
      </c>
      <c r="B205" s="9">
        <v>38.249360000000003</v>
      </c>
      <c r="C205" s="9">
        <v>-122.03997</v>
      </c>
      <c r="D205" t="s">
        <v>2578</v>
      </c>
      <c r="E205" t="s">
        <v>667</v>
      </c>
      <c r="F205" t="s">
        <v>1499</v>
      </c>
      <c r="G205" t="s">
        <v>3078</v>
      </c>
      <c r="H205" t="s">
        <v>399</v>
      </c>
      <c r="I205">
        <v>38.378</v>
      </c>
      <c r="J205">
        <v>-121.958</v>
      </c>
      <c r="K205" s="3">
        <v>15992</v>
      </c>
      <c r="L205" t="s">
        <v>12</v>
      </c>
    </row>
    <row r="206" spans="1:12" x14ac:dyDescent="0.35">
      <c r="A206" t="s">
        <v>190</v>
      </c>
      <c r="B206" s="9">
        <v>38.249360000000003</v>
      </c>
      <c r="C206" s="9">
        <v>-122.03997</v>
      </c>
      <c r="D206" t="s">
        <v>2577</v>
      </c>
      <c r="E206" t="s">
        <v>666</v>
      </c>
      <c r="F206" t="s">
        <v>1498</v>
      </c>
      <c r="G206" t="s">
        <v>3078</v>
      </c>
      <c r="H206" t="s">
        <v>399</v>
      </c>
      <c r="I206">
        <v>38.267000000000003</v>
      </c>
      <c r="J206">
        <v>-121.93300000000001</v>
      </c>
      <c r="K206" s="3">
        <v>9543</v>
      </c>
      <c r="L206" t="s">
        <v>12</v>
      </c>
    </row>
    <row r="207" spans="1:12" x14ac:dyDescent="0.35">
      <c r="A207" t="s">
        <v>180</v>
      </c>
      <c r="B207" s="9">
        <v>46.877189999999999</v>
      </c>
      <c r="C207" s="9">
        <v>-96.7898</v>
      </c>
      <c r="D207" t="s">
        <v>2865</v>
      </c>
      <c r="E207" t="s">
        <v>981</v>
      </c>
      <c r="F207" t="s">
        <v>1787</v>
      </c>
      <c r="G207" t="s">
        <v>3078</v>
      </c>
      <c r="H207" t="s">
        <v>459</v>
      </c>
      <c r="I207">
        <v>46.924999999999997</v>
      </c>
      <c r="J207">
        <v>-96.811000000000007</v>
      </c>
      <c r="K207" s="3">
        <v>5554</v>
      </c>
      <c r="L207" t="s">
        <v>21</v>
      </c>
    </row>
    <row r="208" spans="1:12" x14ac:dyDescent="0.35">
      <c r="A208" t="s">
        <v>180</v>
      </c>
      <c r="B208" s="9">
        <v>46.877189999999999</v>
      </c>
      <c r="C208" s="9">
        <v>-96.7898</v>
      </c>
      <c r="D208" t="s">
        <v>2803</v>
      </c>
      <c r="E208" t="s">
        <v>908</v>
      </c>
      <c r="F208" t="s">
        <v>1725</v>
      </c>
      <c r="G208" t="s">
        <v>3078</v>
      </c>
      <c r="H208" t="s">
        <v>436</v>
      </c>
      <c r="I208">
        <v>46.838999999999999</v>
      </c>
      <c r="J208">
        <v>-96.662999999999997</v>
      </c>
      <c r="K208" s="3">
        <v>10535</v>
      </c>
      <c r="L208" t="s">
        <v>12</v>
      </c>
    </row>
    <row r="209" spans="1:12" x14ac:dyDescent="0.35">
      <c r="A209" t="s">
        <v>112</v>
      </c>
      <c r="B209" s="9">
        <v>35.052660000000003</v>
      </c>
      <c r="C209" s="9">
        <v>-78.878360000000001</v>
      </c>
      <c r="D209" t="s">
        <v>2857</v>
      </c>
      <c r="E209" t="s">
        <v>972</v>
      </c>
      <c r="F209" t="s">
        <v>1779</v>
      </c>
      <c r="G209" t="s">
        <v>3078</v>
      </c>
      <c r="H209" t="s">
        <v>457</v>
      </c>
      <c r="I209">
        <v>34.991</v>
      </c>
      <c r="J209">
        <v>-78.88</v>
      </c>
      <c r="K209" s="3">
        <v>6857</v>
      </c>
      <c r="L209" t="s">
        <v>12</v>
      </c>
    </row>
    <row r="210" spans="1:12" x14ac:dyDescent="0.35">
      <c r="A210" t="s">
        <v>112</v>
      </c>
      <c r="B210" s="9">
        <v>35.052660000000003</v>
      </c>
      <c r="C210" s="9">
        <v>-78.878360000000001</v>
      </c>
      <c r="D210" t="s">
        <v>2859</v>
      </c>
      <c r="E210" t="s">
        <v>974</v>
      </c>
      <c r="F210" t="s">
        <v>1781</v>
      </c>
      <c r="G210" t="s">
        <v>3078</v>
      </c>
      <c r="H210" t="s">
        <v>457</v>
      </c>
      <c r="I210">
        <v>35.173999999999999</v>
      </c>
      <c r="J210">
        <v>-79.009</v>
      </c>
      <c r="K210" s="3">
        <v>17979</v>
      </c>
      <c r="L210" t="s">
        <v>12</v>
      </c>
    </row>
    <row r="211" spans="1:12" x14ac:dyDescent="0.35">
      <c r="A211" t="s">
        <v>112</v>
      </c>
      <c r="B211" s="9">
        <v>35.052660000000003</v>
      </c>
      <c r="C211" s="9">
        <v>-78.878360000000001</v>
      </c>
      <c r="D211" t="s">
        <v>2858</v>
      </c>
      <c r="E211" t="s">
        <v>973</v>
      </c>
      <c r="F211" t="s">
        <v>1780</v>
      </c>
      <c r="G211" t="s">
        <v>3078</v>
      </c>
      <c r="H211" t="s">
        <v>457</v>
      </c>
      <c r="I211">
        <v>35.133000000000003</v>
      </c>
      <c r="J211">
        <v>-78.933000000000007</v>
      </c>
      <c r="K211" s="3">
        <v>10223</v>
      </c>
      <c r="L211" t="s">
        <v>12</v>
      </c>
    </row>
    <row r="212" spans="1:12" x14ac:dyDescent="0.35">
      <c r="A212" t="s">
        <v>143</v>
      </c>
      <c r="B212" s="9">
        <v>40.585259999999998</v>
      </c>
      <c r="C212" s="9">
        <v>-105.08441999999999</v>
      </c>
      <c r="D212" t="s">
        <v>2658</v>
      </c>
      <c r="E212" t="s">
        <v>749</v>
      </c>
      <c r="F212" t="s">
        <v>1580</v>
      </c>
      <c r="G212" t="s">
        <v>3078</v>
      </c>
      <c r="H212" t="s">
        <v>401</v>
      </c>
      <c r="I212">
        <v>40.450000000000003</v>
      </c>
      <c r="J212">
        <v>-105.017</v>
      </c>
      <c r="K212" s="3">
        <v>16083</v>
      </c>
      <c r="L212" t="s">
        <v>12</v>
      </c>
    </row>
    <row r="213" spans="1:12" x14ac:dyDescent="0.35">
      <c r="A213" t="s">
        <v>130</v>
      </c>
      <c r="B213" s="9">
        <v>26.122309999999999</v>
      </c>
      <c r="C213" s="9">
        <v>-80.143379999999993</v>
      </c>
      <c r="D213" t="s">
        <v>2675</v>
      </c>
      <c r="E213" t="s">
        <v>770</v>
      </c>
      <c r="F213" t="s">
        <v>1597</v>
      </c>
      <c r="G213" t="s">
        <v>3078</v>
      </c>
      <c r="H213" t="s">
        <v>409</v>
      </c>
      <c r="I213">
        <v>26.378</v>
      </c>
      <c r="J213">
        <v>-80.108000000000004</v>
      </c>
      <c r="K213" s="3">
        <v>28649</v>
      </c>
      <c r="L213" t="s">
        <v>12</v>
      </c>
    </row>
    <row r="214" spans="1:12" x14ac:dyDescent="0.35">
      <c r="A214" t="s">
        <v>130</v>
      </c>
      <c r="B214" s="9">
        <v>26.122309999999999</v>
      </c>
      <c r="C214" s="9">
        <v>-80.143379999999993</v>
      </c>
      <c r="D214" t="s">
        <v>2673</v>
      </c>
      <c r="E214" t="s">
        <v>768</v>
      </c>
      <c r="F214" t="s">
        <v>1595</v>
      </c>
      <c r="G214" t="s">
        <v>3078</v>
      </c>
      <c r="H214" t="s">
        <v>409</v>
      </c>
      <c r="I214">
        <v>26.196999999999999</v>
      </c>
      <c r="J214">
        <v>-80.171000000000006</v>
      </c>
      <c r="K214" s="3">
        <v>8750</v>
      </c>
      <c r="L214" t="s">
        <v>12</v>
      </c>
    </row>
    <row r="215" spans="1:12" x14ac:dyDescent="0.35">
      <c r="A215" t="s">
        <v>130</v>
      </c>
      <c r="B215" s="9">
        <v>26.122309999999999</v>
      </c>
      <c r="C215" s="9">
        <v>-80.143379999999993</v>
      </c>
      <c r="D215" t="s">
        <v>2674</v>
      </c>
      <c r="E215" t="s">
        <v>769</v>
      </c>
      <c r="F215" t="s">
        <v>1596</v>
      </c>
      <c r="G215" t="s">
        <v>3078</v>
      </c>
      <c r="H215" t="s">
        <v>409</v>
      </c>
      <c r="I215">
        <v>26.25</v>
      </c>
      <c r="J215">
        <v>-80.108000000000004</v>
      </c>
      <c r="K215" s="3">
        <v>14630</v>
      </c>
      <c r="L215" t="s">
        <v>12</v>
      </c>
    </row>
    <row r="216" spans="1:12" x14ac:dyDescent="0.35">
      <c r="A216" t="s">
        <v>90</v>
      </c>
      <c r="B216" s="9">
        <v>41.130600000000001</v>
      </c>
      <c r="C216" s="9">
        <v>-85.128860000000003</v>
      </c>
      <c r="D216" t="s">
        <v>2736</v>
      </c>
      <c r="E216" t="s">
        <v>833</v>
      </c>
      <c r="F216" t="s">
        <v>1658</v>
      </c>
      <c r="G216" t="s">
        <v>3078</v>
      </c>
      <c r="H216" t="s">
        <v>417</v>
      </c>
      <c r="I216">
        <v>41.3</v>
      </c>
      <c r="J216">
        <v>-85.066999999999993</v>
      </c>
      <c r="K216" s="3">
        <v>19534</v>
      </c>
      <c r="L216" t="s">
        <v>12</v>
      </c>
    </row>
    <row r="217" spans="1:12" x14ac:dyDescent="0.35">
      <c r="A217" t="s">
        <v>90</v>
      </c>
      <c r="B217" s="9">
        <v>41.130600000000001</v>
      </c>
      <c r="C217" s="9">
        <v>-85.128860000000003</v>
      </c>
      <c r="D217" t="s">
        <v>2735</v>
      </c>
      <c r="E217" t="s">
        <v>832</v>
      </c>
      <c r="F217" t="s">
        <v>1657</v>
      </c>
      <c r="G217" t="s">
        <v>3078</v>
      </c>
      <c r="H217" t="s">
        <v>417</v>
      </c>
      <c r="I217">
        <v>40.970999999999997</v>
      </c>
      <c r="J217">
        <v>-85.206000000000003</v>
      </c>
      <c r="K217" s="3">
        <v>18888</v>
      </c>
      <c r="L217" t="s">
        <v>17</v>
      </c>
    </row>
    <row r="218" spans="1:12" x14ac:dyDescent="0.35">
      <c r="A218" t="s">
        <v>31</v>
      </c>
      <c r="B218" s="9">
        <v>32.725409999999997</v>
      </c>
      <c r="C218" s="9">
        <v>-97.320849999999993</v>
      </c>
      <c r="D218" t="s">
        <v>2957</v>
      </c>
      <c r="E218" t="s">
        <v>1081</v>
      </c>
      <c r="F218" t="s">
        <v>1880</v>
      </c>
      <c r="G218" t="s">
        <v>3078</v>
      </c>
      <c r="H218" t="s">
        <v>478</v>
      </c>
      <c r="I218">
        <v>32.664000000000001</v>
      </c>
      <c r="J218">
        <v>-97.093999999999994</v>
      </c>
      <c r="K218" s="3">
        <v>22299</v>
      </c>
      <c r="L218" t="s">
        <v>12</v>
      </c>
    </row>
    <row r="219" spans="1:12" x14ac:dyDescent="0.35">
      <c r="A219" t="s">
        <v>31</v>
      </c>
      <c r="B219" s="9">
        <v>32.725409999999997</v>
      </c>
      <c r="C219" s="9">
        <v>-97.320849999999993</v>
      </c>
      <c r="D219" t="s">
        <v>2958</v>
      </c>
      <c r="E219" t="s">
        <v>1082</v>
      </c>
      <c r="F219" t="s">
        <v>1881</v>
      </c>
      <c r="G219" t="s">
        <v>3078</v>
      </c>
      <c r="H219" t="s">
        <v>478</v>
      </c>
      <c r="I219">
        <v>32.972999999999999</v>
      </c>
      <c r="J219">
        <v>-97.317999999999998</v>
      </c>
      <c r="K219" s="3">
        <v>27532</v>
      </c>
      <c r="L219" t="s">
        <v>12</v>
      </c>
    </row>
    <row r="220" spans="1:12" x14ac:dyDescent="0.35">
      <c r="A220" t="s">
        <v>31</v>
      </c>
      <c r="B220" s="9">
        <v>32.725409999999997</v>
      </c>
      <c r="C220" s="9">
        <v>-97.320849999999993</v>
      </c>
      <c r="D220" t="s">
        <v>2955</v>
      </c>
      <c r="E220" t="s">
        <v>1079</v>
      </c>
      <c r="F220" t="s">
        <v>1878</v>
      </c>
      <c r="G220" t="s">
        <v>3078</v>
      </c>
      <c r="H220" t="s">
        <v>478</v>
      </c>
      <c r="I220">
        <v>32.767000000000003</v>
      </c>
      <c r="J220">
        <v>-97.45</v>
      </c>
      <c r="K220" s="3">
        <v>12933</v>
      </c>
      <c r="L220" t="s">
        <v>12</v>
      </c>
    </row>
    <row r="221" spans="1:12" x14ac:dyDescent="0.35">
      <c r="A221" t="s">
        <v>31</v>
      </c>
      <c r="B221" s="9">
        <v>32.725409999999997</v>
      </c>
      <c r="C221" s="9">
        <v>-97.320849999999993</v>
      </c>
      <c r="D221" t="s">
        <v>2956</v>
      </c>
      <c r="E221" t="s">
        <v>1080</v>
      </c>
      <c r="F221" t="s">
        <v>1879</v>
      </c>
      <c r="G221" t="s">
        <v>3078</v>
      </c>
      <c r="H221" t="s">
        <v>478</v>
      </c>
      <c r="I221">
        <v>32.564999999999998</v>
      </c>
      <c r="J221">
        <v>-97.308000000000007</v>
      </c>
      <c r="K221" s="3">
        <v>17877</v>
      </c>
      <c r="L221" t="s">
        <v>12</v>
      </c>
    </row>
    <row r="222" spans="1:12" x14ac:dyDescent="0.35">
      <c r="A222" t="s">
        <v>31</v>
      </c>
      <c r="B222" s="9">
        <v>32.725409999999997</v>
      </c>
      <c r="C222" s="9">
        <v>-97.320849999999993</v>
      </c>
      <c r="D222" t="s">
        <v>2954</v>
      </c>
      <c r="E222" t="s">
        <v>1078</v>
      </c>
      <c r="F222" t="s">
        <v>1877</v>
      </c>
      <c r="G222" t="s">
        <v>3078</v>
      </c>
      <c r="H222" t="s">
        <v>478</v>
      </c>
      <c r="I222">
        <v>32.819000000000003</v>
      </c>
      <c r="J222">
        <v>-97.361000000000004</v>
      </c>
      <c r="K222" s="3">
        <v>11063</v>
      </c>
      <c r="L222" t="s">
        <v>12</v>
      </c>
    </row>
    <row r="223" spans="1:12" x14ac:dyDescent="0.35">
      <c r="A223" t="s">
        <v>508</v>
      </c>
      <c r="B223" t="s">
        <v>3032</v>
      </c>
      <c r="C223" t="s">
        <v>3032</v>
      </c>
      <c r="D223" s="4" t="s">
        <v>509</v>
      </c>
      <c r="E223" t="s">
        <v>509</v>
      </c>
      <c r="F223" s="5" t="s">
        <v>510</v>
      </c>
      <c r="G223" t="s">
        <v>3078</v>
      </c>
      <c r="H223" s="6" t="s">
        <v>498</v>
      </c>
      <c r="K223" s="3"/>
      <c r="L223" t="s">
        <v>17</v>
      </c>
    </row>
    <row r="224" spans="1:12" x14ac:dyDescent="0.35">
      <c r="A224" t="s">
        <v>102</v>
      </c>
      <c r="B224" s="9">
        <v>37.548270000000002</v>
      </c>
      <c r="C224" s="9">
        <v>-121.98857</v>
      </c>
      <c r="D224" t="s">
        <v>2579</v>
      </c>
      <c r="E224" t="s">
        <v>668</v>
      </c>
      <c r="F224" t="s">
        <v>1500</v>
      </c>
      <c r="G224" t="s">
        <v>3078</v>
      </c>
      <c r="H224" t="s">
        <v>399</v>
      </c>
      <c r="I224">
        <v>37.692999999999998</v>
      </c>
      <c r="J224">
        <v>-121.81399999999999</v>
      </c>
      <c r="K224" s="3">
        <v>22257</v>
      </c>
      <c r="L224" t="s">
        <v>12</v>
      </c>
    </row>
    <row r="225" spans="1:12" x14ac:dyDescent="0.35">
      <c r="A225" t="s">
        <v>102</v>
      </c>
      <c r="B225" s="9">
        <v>37.548270000000002</v>
      </c>
      <c r="C225" s="9">
        <v>-121.98857</v>
      </c>
      <c r="D225" t="s">
        <v>2580</v>
      </c>
      <c r="E225" t="s">
        <v>669</v>
      </c>
      <c r="F225" t="s">
        <v>1501</v>
      </c>
      <c r="G225" t="s">
        <v>3078</v>
      </c>
      <c r="H225" t="s">
        <v>399</v>
      </c>
      <c r="I225">
        <v>37.517000000000003</v>
      </c>
      <c r="J225">
        <v>-122.25</v>
      </c>
      <c r="K225" s="3">
        <v>23313</v>
      </c>
      <c r="L225" t="s">
        <v>12</v>
      </c>
    </row>
    <row r="226" spans="1:12" x14ac:dyDescent="0.35">
      <c r="A226" t="s">
        <v>50</v>
      </c>
      <c r="B226" s="9">
        <v>36.747729999999997</v>
      </c>
      <c r="C226" s="9">
        <v>-119.77237</v>
      </c>
      <c r="D226" t="s">
        <v>2581</v>
      </c>
      <c r="E226" t="s">
        <v>670</v>
      </c>
      <c r="F226" t="s">
        <v>1502</v>
      </c>
      <c r="G226" t="s">
        <v>3078</v>
      </c>
      <c r="H226" t="s">
        <v>399</v>
      </c>
      <c r="I226">
        <v>36.731999999999999</v>
      </c>
      <c r="J226">
        <v>-119.82</v>
      </c>
      <c r="K226" s="3">
        <v>4590</v>
      </c>
      <c r="L226" t="s">
        <v>12</v>
      </c>
    </row>
    <row r="227" spans="1:12" x14ac:dyDescent="0.35">
      <c r="A227" t="s">
        <v>50</v>
      </c>
      <c r="B227" s="9">
        <v>36.747729999999997</v>
      </c>
      <c r="C227" s="9">
        <v>-119.77237</v>
      </c>
      <c r="D227" t="s">
        <v>2582</v>
      </c>
      <c r="E227" t="s">
        <v>671</v>
      </c>
      <c r="F227" t="s">
        <v>1503</v>
      </c>
      <c r="G227" t="s">
        <v>3078</v>
      </c>
      <c r="H227" t="s">
        <v>399</v>
      </c>
      <c r="I227">
        <v>36.78</v>
      </c>
      <c r="J227">
        <v>-119.71899999999999</v>
      </c>
      <c r="K227" s="3">
        <v>5956</v>
      </c>
      <c r="L227" t="s">
        <v>15</v>
      </c>
    </row>
    <row r="228" spans="1:12" x14ac:dyDescent="0.35">
      <c r="A228" t="s">
        <v>168</v>
      </c>
      <c r="B228" s="9">
        <v>29.651630000000001</v>
      </c>
      <c r="C228" s="9">
        <v>-82.324830000000006</v>
      </c>
      <c r="D228" t="s">
        <v>2676</v>
      </c>
      <c r="E228" t="s">
        <v>771</v>
      </c>
      <c r="F228" t="s">
        <v>1598</v>
      </c>
      <c r="G228" t="s">
        <v>3078</v>
      </c>
      <c r="H228" t="s">
        <v>409</v>
      </c>
      <c r="I228">
        <v>29.692</v>
      </c>
      <c r="J228">
        <v>-82.275999999999996</v>
      </c>
      <c r="K228" s="3">
        <v>6512</v>
      </c>
      <c r="L228" t="s">
        <v>12</v>
      </c>
    </row>
    <row r="229" spans="1:12" x14ac:dyDescent="0.35">
      <c r="A229" t="s">
        <v>101</v>
      </c>
      <c r="B229" s="9">
        <v>32.912619999999997</v>
      </c>
      <c r="C229" s="9">
        <v>-96.63888</v>
      </c>
      <c r="D229" t="s">
        <v>2959</v>
      </c>
      <c r="E229" t="s">
        <v>1083</v>
      </c>
      <c r="F229" t="s">
        <v>1882</v>
      </c>
      <c r="G229" t="s">
        <v>3078</v>
      </c>
      <c r="H229" t="s">
        <v>478</v>
      </c>
      <c r="I229">
        <v>32.747</v>
      </c>
      <c r="J229">
        <v>-96.531000000000006</v>
      </c>
      <c r="K229" s="3">
        <v>20994</v>
      </c>
      <c r="L229" t="s">
        <v>12</v>
      </c>
    </row>
    <row r="230" spans="1:12" x14ac:dyDescent="0.35">
      <c r="A230" t="s">
        <v>606</v>
      </c>
      <c r="B230" t="s">
        <v>3032</v>
      </c>
      <c r="C230" t="s">
        <v>3032</v>
      </c>
      <c r="D230" s="4" t="s">
        <v>607</v>
      </c>
      <c r="E230" t="s">
        <v>607</v>
      </c>
      <c r="F230" t="s">
        <v>608</v>
      </c>
      <c r="G230" t="s">
        <v>3078</v>
      </c>
      <c r="H230" t="s">
        <v>607</v>
      </c>
      <c r="K230" s="3"/>
      <c r="L230" t="s">
        <v>15</v>
      </c>
    </row>
    <row r="231" spans="1:12" x14ac:dyDescent="0.35">
      <c r="A231" t="s">
        <v>113</v>
      </c>
      <c r="B231" s="9">
        <v>34.142510000000001</v>
      </c>
      <c r="C231" s="9">
        <v>-118.25508000000001</v>
      </c>
      <c r="D231" t="s">
        <v>2584</v>
      </c>
      <c r="E231" t="s">
        <v>673</v>
      </c>
      <c r="F231" t="s">
        <v>1505</v>
      </c>
      <c r="G231" t="s">
        <v>3078</v>
      </c>
      <c r="H231" t="s">
        <v>399</v>
      </c>
      <c r="I231">
        <v>34.21</v>
      </c>
      <c r="J231">
        <v>-118.489</v>
      </c>
      <c r="K231" s="3">
        <v>22790</v>
      </c>
      <c r="L231" t="s">
        <v>12</v>
      </c>
    </row>
    <row r="232" spans="1:12" x14ac:dyDescent="0.35">
      <c r="A232" t="s">
        <v>113</v>
      </c>
      <c r="B232" s="9">
        <v>34.142510000000001</v>
      </c>
      <c r="C232" s="9">
        <v>-118.25508000000001</v>
      </c>
      <c r="D232" t="s">
        <v>2583</v>
      </c>
      <c r="E232" t="s">
        <v>672</v>
      </c>
      <c r="F232" t="s">
        <v>1504</v>
      </c>
      <c r="G232" t="s">
        <v>3078</v>
      </c>
      <c r="H232" t="s">
        <v>399</v>
      </c>
      <c r="I232">
        <v>34.259</v>
      </c>
      <c r="J232">
        <v>-118.413</v>
      </c>
      <c r="K232" s="3">
        <v>19460</v>
      </c>
      <c r="L232" t="s">
        <v>12</v>
      </c>
    </row>
    <row r="233" spans="1:12" x14ac:dyDescent="0.35">
      <c r="A233" t="s">
        <v>119</v>
      </c>
      <c r="B233" s="9">
        <v>42.963360000000002</v>
      </c>
      <c r="C233" s="9">
        <v>-85.668090000000007</v>
      </c>
      <c r="D233" t="s">
        <v>2795</v>
      </c>
      <c r="E233" t="s">
        <v>899</v>
      </c>
      <c r="F233" t="s">
        <v>1717</v>
      </c>
      <c r="G233" t="s">
        <v>3078</v>
      </c>
      <c r="H233" t="s">
        <v>434</v>
      </c>
      <c r="I233">
        <v>42.883000000000003</v>
      </c>
      <c r="J233">
        <v>-85.524000000000001</v>
      </c>
      <c r="K233" s="3">
        <v>14747</v>
      </c>
      <c r="L233" t="s">
        <v>17</v>
      </c>
    </row>
    <row r="234" spans="1:12" x14ac:dyDescent="0.35">
      <c r="A234" t="s">
        <v>211</v>
      </c>
      <c r="B234" s="9">
        <v>40.423310000000001</v>
      </c>
      <c r="C234" s="9">
        <v>-104.70913</v>
      </c>
      <c r="D234" t="s">
        <v>2659</v>
      </c>
      <c r="E234" t="s">
        <v>750</v>
      </c>
      <c r="F234" t="s">
        <v>1581</v>
      </c>
      <c r="G234" t="s">
        <v>3078</v>
      </c>
      <c r="H234" t="s">
        <v>401</v>
      </c>
      <c r="I234">
        <v>40.436</v>
      </c>
      <c r="J234">
        <v>-104.63200000000001</v>
      </c>
      <c r="K234" s="3">
        <v>6679</v>
      </c>
      <c r="L234" t="s">
        <v>12</v>
      </c>
    </row>
    <row r="235" spans="1:12" x14ac:dyDescent="0.35">
      <c r="A235" t="s">
        <v>202</v>
      </c>
      <c r="B235" s="9">
        <v>44.519159999999999</v>
      </c>
      <c r="C235" s="9">
        <v>-88.019829999999999</v>
      </c>
      <c r="D235" t="s">
        <v>3026</v>
      </c>
      <c r="E235" t="s">
        <v>1156</v>
      </c>
      <c r="F235" t="s">
        <v>1949</v>
      </c>
      <c r="G235" t="s">
        <v>3078</v>
      </c>
      <c r="H235" t="s">
        <v>491</v>
      </c>
      <c r="I235">
        <v>44.478999999999999</v>
      </c>
      <c r="J235">
        <v>-88.137</v>
      </c>
      <c r="K235" s="3">
        <v>10310</v>
      </c>
      <c r="L235" t="s">
        <v>12</v>
      </c>
    </row>
    <row r="236" spans="1:12" x14ac:dyDescent="0.35">
      <c r="A236" t="s">
        <v>83</v>
      </c>
      <c r="B236" s="9">
        <v>36.07264</v>
      </c>
      <c r="C236" s="9">
        <v>-79.791979999999995</v>
      </c>
      <c r="D236" t="s">
        <v>2861</v>
      </c>
      <c r="E236" t="s">
        <v>976</v>
      </c>
      <c r="F236" t="s">
        <v>1783</v>
      </c>
      <c r="G236" t="s">
        <v>3078</v>
      </c>
      <c r="H236" t="s">
        <v>457</v>
      </c>
      <c r="I236">
        <v>36.046999999999997</v>
      </c>
      <c r="J236">
        <v>-79.477000000000004</v>
      </c>
      <c r="K236" s="3">
        <v>28456</v>
      </c>
      <c r="L236" t="s">
        <v>12</v>
      </c>
    </row>
    <row r="237" spans="1:12" x14ac:dyDescent="0.35">
      <c r="A237" t="s">
        <v>83</v>
      </c>
      <c r="B237" s="9">
        <v>36.07264</v>
      </c>
      <c r="C237" s="9">
        <v>-79.791979999999995</v>
      </c>
      <c r="D237" t="s">
        <v>2860</v>
      </c>
      <c r="E237" t="s">
        <v>975</v>
      </c>
      <c r="F237" t="s">
        <v>1782</v>
      </c>
      <c r="G237" t="s">
        <v>3078</v>
      </c>
      <c r="H237" t="s">
        <v>457</v>
      </c>
      <c r="I237">
        <v>36.097000000000001</v>
      </c>
      <c r="J237">
        <v>-79.942999999999998</v>
      </c>
      <c r="K237" s="3">
        <v>13838</v>
      </c>
      <c r="L237" t="s">
        <v>12</v>
      </c>
    </row>
    <row r="238" spans="1:12" x14ac:dyDescent="0.35">
      <c r="A238" t="s">
        <v>213</v>
      </c>
      <c r="B238" t="s">
        <v>3032</v>
      </c>
      <c r="C238" t="s">
        <v>3032</v>
      </c>
      <c r="D238" t="s">
        <v>2716</v>
      </c>
      <c r="E238" t="s">
        <v>811</v>
      </c>
      <c r="F238" t="s">
        <v>1638</v>
      </c>
      <c r="G238" t="s">
        <v>3078</v>
      </c>
      <c r="H238" t="s">
        <v>411</v>
      </c>
      <c r="I238">
        <v>33.363999999999997</v>
      </c>
      <c r="J238">
        <v>-81.962999999999994</v>
      </c>
      <c r="K238" s="3">
        <v>-1</v>
      </c>
      <c r="L238" t="s">
        <v>13</v>
      </c>
    </row>
    <row r="239" spans="1:12" x14ac:dyDescent="0.35">
      <c r="A239" t="s">
        <v>213</v>
      </c>
      <c r="B239" t="s">
        <v>3032</v>
      </c>
      <c r="C239" t="s">
        <v>3032</v>
      </c>
      <c r="D239" t="s">
        <v>2796</v>
      </c>
      <c r="E239" t="s">
        <v>900</v>
      </c>
      <c r="F239" t="s">
        <v>1718</v>
      </c>
      <c r="G239" t="s">
        <v>3078</v>
      </c>
      <c r="H239" t="s">
        <v>434</v>
      </c>
      <c r="I239">
        <v>42.966999999999999</v>
      </c>
      <c r="J239">
        <v>-83.748999999999995</v>
      </c>
      <c r="K239" s="3">
        <v>-1</v>
      </c>
      <c r="L239" t="s">
        <v>17</v>
      </c>
    </row>
    <row r="240" spans="1:12" x14ac:dyDescent="0.35">
      <c r="A240" t="s">
        <v>213</v>
      </c>
      <c r="B240" t="s">
        <v>3032</v>
      </c>
      <c r="C240" t="s">
        <v>3032</v>
      </c>
      <c r="D240" t="s">
        <v>2994</v>
      </c>
      <c r="E240" t="s">
        <v>1120</v>
      </c>
      <c r="F240" t="s">
        <v>1917</v>
      </c>
      <c r="G240" t="s">
        <v>3078</v>
      </c>
      <c r="H240" t="s">
        <v>483</v>
      </c>
      <c r="I240">
        <v>44.468000000000004</v>
      </c>
      <c r="J240">
        <v>-73.150000000000006</v>
      </c>
      <c r="K240" s="3">
        <v>-1</v>
      </c>
      <c r="L240" t="s">
        <v>13</v>
      </c>
    </row>
    <row r="241" spans="1:12" x14ac:dyDescent="0.35">
      <c r="A241" t="s">
        <v>213</v>
      </c>
      <c r="B241" t="s">
        <v>3032</v>
      </c>
      <c r="C241" t="s">
        <v>3032</v>
      </c>
      <c r="D241" t="s">
        <v>2797</v>
      </c>
      <c r="E241" t="s">
        <v>1022</v>
      </c>
      <c r="F241" t="s">
        <v>1824</v>
      </c>
      <c r="G241" t="s">
        <v>3078</v>
      </c>
      <c r="H241" t="s">
        <v>467</v>
      </c>
      <c r="I241">
        <v>40.216999999999999</v>
      </c>
      <c r="J241">
        <v>-76.850999999999999</v>
      </c>
      <c r="K241" s="3">
        <v>-1</v>
      </c>
      <c r="L241" t="s">
        <v>13</v>
      </c>
    </row>
    <row r="242" spans="1:12" x14ac:dyDescent="0.35">
      <c r="A242" t="s">
        <v>213</v>
      </c>
      <c r="B242" t="s">
        <v>3032</v>
      </c>
      <c r="C242" t="s">
        <v>3032</v>
      </c>
      <c r="D242" t="s">
        <v>3031</v>
      </c>
      <c r="E242" t="s">
        <v>1162</v>
      </c>
      <c r="F242" t="s">
        <v>1954</v>
      </c>
      <c r="G242" t="s">
        <v>3078</v>
      </c>
      <c r="H242" t="s">
        <v>493</v>
      </c>
      <c r="I242">
        <v>41.15</v>
      </c>
      <c r="J242">
        <v>-104.81699999999999</v>
      </c>
      <c r="K242" s="3">
        <v>-1</v>
      </c>
      <c r="L242" t="s">
        <v>21</v>
      </c>
    </row>
    <row r="243" spans="1:12" x14ac:dyDescent="0.35">
      <c r="A243" t="s">
        <v>213</v>
      </c>
      <c r="B243" t="s">
        <v>3032</v>
      </c>
      <c r="C243" t="s">
        <v>3032</v>
      </c>
      <c r="D243" t="s">
        <v>2918</v>
      </c>
      <c r="E243" t="s">
        <v>1041</v>
      </c>
      <c r="F243" t="s">
        <v>1841</v>
      </c>
      <c r="G243" t="s">
        <v>3078</v>
      </c>
      <c r="H243" t="s">
        <v>471</v>
      </c>
      <c r="I243">
        <v>34.884</v>
      </c>
      <c r="J243">
        <v>-82.221000000000004</v>
      </c>
      <c r="K243" s="3">
        <v>-1</v>
      </c>
      <c r="L243" t="s">
        <v>13</v>
      </c>
    </row>
    <row r="244" spans="1:12" x14ac:dyDescent="0.35">
      <c r="A244" t="s">
        <v>213</v>
      </c>
      <c r="B244" t="s">
        <v>3032</v>
      </c>
      <c r="C244" t="s">
        <v>3032</v>
      </c>
      <c r="D244" t="s">
        <v>2717</v>
      </c>
      <c r="E244" t="s">
        <v>812</v>
      </c>
      <c r="F244" t="s">
        <v>1639</v>
      </c>
      <c r="G244" t="s">
        <v>3078</v>
      </c>
      <c r="H244" t="s">
        <v>411</v>
      </c>
      <c r="I244">
        <v>32.685000000000002</v>
      </c>
      <c r="J244">
        <v>-83.653000000000006</v>
      </c>
      <c r="K244" s="3">
        <v>-1</v>
      </c>
      <c r="L244" t="s">
        <v>13</v>
      </c>
    </row>
    <row r="245" spans="1:12" x14ac:dyDescent="0.35">
      <c r="A245" t="s">
        <v>213</v>
      </c>
      <c r="B245" t="s">
        <v>3032</v>
      </c>
      <c r="C245" t="s">
        <v>3032</v>
      </c>
      <c r="D245" t="s">
        <v>2670</v>
      </c>
      <c r="E245" t="s">
        <v>763</v>
      </c>
      <c r="F245" t="s">
        <v>1592</v>
      </c>
      <c r="G245" t="s">
        <v>3078</v>
      </c>
      <c r="H245" t="s">
        <v>405</v>
      </c>
      <c r="I245">
        <v>39.673999999999999</v>
      </c>
      <c r="J245">
        <v>-75.605999999999995</v>
      </c>
      <c r="K245" s="3">
        <v>-1</v>
      </c>
      <c r="L245" t="s">
        <v>13</v>
      </c>
    </row>
    <row r="246" spans="1:12" x14ac:dyDescent="0.35">
      <c r="A246" t="s">
        <v>213</v>
      </c>
      <c r="B246" t="s">
        <v>3032</v>
      </c>
      <c r="C246" t="s">
        <v>3032</v>
      </c>
      <c r="D246" t="s">
        <v>2770</v>
      </c>
      <c r="E246" t="s">
        <v>871</v>
      </c>
      <c r="F246" t="s">
        <v>1692</v>
      </c>
      <c r="G246" t="s">
        <v>3078</v>
      </c>
      <c r="H246" t="s">
        <v>427</v>
      </c>
      <c r="I246">
        <v>43.642000000000003</v>
      </c>
      <c r="J246">
        <v>-70.304000000000002</v>
      </c>
      <c r="K246" s="3">
        <v>-1</v>
      </c>
      <c r="L246" t="s">
        <v>13</v>
      </c>
    </row>
    <row r="247" spans="1:12" x14ac:dyDescent="0.35">
      <c r="A247" t="s">
        <v>213</v>
      </c>
      <c r="B247" t="s">
        <v>3032</v>
      </c>
      <c r="C247" t="s">
        <v>3032</v>
      </c>
      <c r="D247" t="s">
        <v>2836</v>
      </c>
      <c r="E247" t="s">
        <v>948</v>
      </c>
      <c r="F247" t="s">
        <v>1758</v>
      </c>
      <c r="G247" t="s">
        <v>3078</v>
      </c>
      <c r="H247" t="s">
        <v>451</v>
      </c>
      <c r="I247">
        <v>40.277000000000001</v>
      </c>
      <c r="J247">
        <v>-74.816000000000003</v>
      </c>
      <c r="K247" s="3">
        <v>-1</v>
      </c>
      <c r="L247" t="s">
        <v>13</v>
      </c>
    </row>
    <row r="248" spans="1:12" x14ac:dyDescent="0.35">
      <c r="A248" t="s">
        <v>172</v>
      </c>
      <c r="B248" s="9">
        <v>41.763710000000003</v>
      </c>
      <c r="C248" s="9">
        <v>-72.685090000000002</v>
      </c>
      <c r="D248" t="s">
        <v>2665</v>
      </c>
      <c r="E248" t="s">
        <v>757</v>
      </c>
      <c r="F248" t="s">
        <v>1587</v>
      </c>
      <c r="G248" t="s">
        <v>3078</v>
      </c>
      <c r="H248" t="s">
        <v>403</v>
      </c>
      <c r="I248">
        <v>41.735999999999997</v>
      </c>
      <c r="J248">
        <v>-72.650999999999996</v>
      </c>
      <c r="K248" s="3">
        <v>4182</v>
      </c>
      <c r="L248" t="s">
        <v>12</v>
      </c>
    </row>
    <row r="249" spans="1:12" x14ac:dyDescent="0.35">
      <c r="A249" t="s">
        <v>82</v>
      </c>
      <c r="B249" s="9">
        <v>36.039700000000003</v>
      </c>
      <c r="C249" s="9">
        <v>-114.98193999999999</v>
      </c>
      <c r="D249" t="s">
        <v>2827</v>
      </c>
      <c r="E249" t="s">
        <v>937</v>
      </c>
      <c r="F249" t="s">
        <v>1749</v>
      </c>
      <c r="G249" t="s">
        <v>3078</v>
      </c>
      <c r="H249" t="s">
        <v>447</v>
      </c>
      <c r="I249">
        <v>35.947000000000003</v>
      </c>
      <c r="J249">
        <v>-114.861</v>
      </c>
      <c r="K249" s="3">
        <v>14987</v>
      </c>
      <c r="L249" t="s">
        <v>12</v>
      </c>
    </row>
    <row r="250" spans="1:12" x14ac:dyDescent="0.35">
      <c r="A250" t="s">
        <v>100</v>
      </c>
      <c r="B250" s="9">
        <v>25.857600000000001</v>
      </c>
      <c r="C250" s="9">
        <v>-80.278109999999998</v>
      </c>
      <c r="D250" t="s">
        <v>2677</v>
      </c>
      <c r="E250" t="s">
        <v>772</v>
      </c>
      <c r="F250" t="s">
        <v>1599</v>
      </c>
      <c r="G250" t="s">
        <v>3078</v>
      </c>
      <c r="H250" t="s">
        <v>409</v>
      </c>
      <c r="I250">
        <v>26.071999999999999</v>
      </c>
      <c r="J250">
        <v>-80.153999999999996</v>
      </c>
      <c r="K250" s="3">
        <v>26875</v>
      </c>
      <c r="L250" t="s">
        <v>12</v>
      </c>
    </row>
    <row r="251" spans="1:12" x14ac:dyDescent="0.35">
      <c r="A251" t="s">
        <v>69</v>
      </c>
      <c r="B251" s="9">
        <v>21.306940000000001</v>
      </c>
      <c r="C251" s="9">
        <v>-157.85833</v>
      </c>
      <c r="D251" t="s">
        <v>2721</v>
      </c>
      <c r="E251" t="s">
        <v>816</v>
      </c>
      <c r="F251" t="s">
        <v>1643</v>
      </c>
      <c r="G251" t="s">
        <v>3078</v>
      </c>
      <c r="H251" t="s">
        <v>612</v>
      </c>
      <c r="I251">
        <v>21.324000000000002</v>
      </c>
      <c r="J251">
        <v>-157.929</v>
      </c>
      <c r="K251" s="3">
        <v>7562</v>
      </c>
      <c r="L251" t="s">
        <v>12</v>
      </c>
    </row>
    <row r="252" spans="1:12" x14ac:dyDescent="0.35">
      <c r="A252" t="s">
        <v>69</v>
      </c>
      <c r="B252" s="9">
        <v>21.306940000000001</v>
      </c>
      <c r="C252" s="9">
        <v>-157.85833</v>
      </c>
      <c r="D252" t="s">
        <v>2723</v>
      </c>
      <c r="E252" t="s">
        <v>818</v>
      </c>
      <c r="F252" t="s">
        <v>1645</v>
      </c>
      <c r="G252" t="s">
        <v>3078</v>
      </c>
      <c r="H252" t="s">
        <v>612</v>
      </c>
      <c r="I252">
        <v>21.317</v>
      </c>
      <c r="J252">
        <v>-158.06700000000001</v>
      </c>
      <c r="K252" s="3">
        <v>21645</v>
      </c>
      <c r="L252" t="s">
        <v>12</v>
      </c>
    </row>
    <row r="253" spans="1:12" x14ac:dyDescent="0.35">
      <c r="A253" t="s">
        <v>69</v>
      </c>
      <c r="B253" s="9">
        <v>21.306940000000001</v>
      </c>
      <c r="C253" s="9">
        <v>-157.85833</v>
      </c>
      <c r="D253" t="s">
        <v>2722</v>
      </c>
      <c r="E253" t="s">
        <v>817</v>
      </c>
      <c r="F253" t="s">
        <v>1644</v>
      </c>
      <c r="G253" t="s">
        <v>3078</v>
      </c>
      <c r="H253" t="s">
        <v>612</v>
      </c>
      <c r="I253">
        <v>21.45</v>
      </c>
      <c r="J253">
        <v>-157.768</v>
      </c>
      <c r="K253" s="3">
        <v>18453</v>
      </c>
      <c r="L253" t="s">
        <v>12</v>
      </c>
    </row>
    <row r="254" spans="1:12" x14ac:dyDescent="0.35">
      <c r="A254" t="s">
        <v>69</v>
      </c>
      <c r="B254" s="9">
        <v>21.306940000000001</v>
      </c>
      <c r="C254" s="9">
        <v>-157.85833</v>
      </c>
      <c r="D254" t="s">
        <v>2724</v>
      </c>
      <c r="E254" t="s">
        <v>819</v>
      </c>
      <c r="F254" t="s">
        <v>1646</v>
      </c>
      <c r="G254" t="s">
        <v>3078</v>
      </c>
      <c r="H254" t="s">
        <v>612</v>
      </c>
      <c r="I254">
        <v>21.486999999999998</v>
      </c>
      <c r="J254">
        <v>-158.02799999999999</v>
      </c>
      <c r="K254" s="3">
        <v>26635</v>
      </c>
      <c r="L254" t="s">
        <v>12</v>
      </c>
    </row>
    <row r="255" spans="1:12" x14ac:dyDescent="0.35">
      <c r="A255" t="s">
        <v>18</v>
      </c>
      <c r="B255" s="9">
        <v>29.763280000000002</v>
      </c>
      <c r="C255" s="9">
        <v>-95.36327</v>
      </c>
      <c r="D255" t="s">
        <v>2964</v>
      </c>
      <c r="E255" t="s">
        <v>1088</v>
      </c>
      <c r="F255" t="s">
        <v>1887</v>
      </c>
      <c r="G255" t="s">
        <v>3078</v>
      </c>
      <c r="H255" t="s">
        <v>478</v>
      </c>
      <c r="I255">
        <v>29.518999999999998</v>
      </c>
      <c r="J255">
        <v>-95.242000000000004</v>
      </c>
      <c r="K255" s="3">
        <v>29583</v>
      </c>
      <c r="L255" t="s">
        <v>12</v>
      </c>
    </row>
    <row r="256" spans="1:12" x14ac:dyDescent="0.35">
      <c r="A256" t="s">
        <v>18</v>
      </c>
      <c r="B256" s="9">
        <v>29.763280000000002</v>
      </c>
      <c r="C256" s="9">
        <v>-95.36327</v>
      </c>
      <c r="D256" t="s">
        <v>2963</v>
      </c>
      <c r="E256" t="s">
        <v>1087</v>
      </c>
      <c r="F256" t="s">
        <v>1886</v>
      </c>
      <c r="G256" t="s">
        <v>3078</v>
      </c>
      <c r="H256" t="s">
        <v>478</v>
      </c>
      <c r="I256">
        <v>29.617000000000001</v>
      </c>
      <c r="J256">
        <v>-95.167000000000002</v>
      </c>
      <c r="K256" s="3">
        <v>24980</v>
      </c>
      <c r="L256" t="s">
        <v>12</v>
      </c>
    </row>
    <row r="257" spans="1:12" x14ac:dyDescent="0.35">
      <c r="A257" t="s">
        <v>18</v>
      </c>
      <c r="B257" s="9">
        <v>29.763280000000002</v>
      </c>
      <c r="C257" s="9">
        <v>-95.36327</v>
      </c>
      <c r="D257" t="s">
        <v>2962</v>
      </c>
      <c r="E257" t="s">
        <v>1086</v>
      </c>
      <c r="F257" t="s">
        <v>1885</v>
      </c>
      <c r="G257" t="s">
        <v>3078</v>
      </c>
      <c r="H257" t="s">
        <v>478</v>
      </c>
      <c r="I257">
        <v>29.98</v>
      </c>
      <c r="J257">
        <v>-95.36</v>
      </c>
      <c r="K257" s="3">
        <v>24100</v>
      </c>
      <c r="L257" t="s">
        <v>17</v>
      </c>
    </row>
    <row r="258" spans="1:12" x14ac:dyDescent="0.35">
      <c r="A258" t="s">
        <v>18</v>
      </c>
      <c r="B258" s="9">
        <v>29.763280000000002</v>
      </c>
      <c r="C258" s="9">
        <v>-95.36327</v>
      </c>
      <c r="D258" t="s">
        <v>2960</v>
      </c>
      <c r="E258" t="s">
        <v>1084</v>
      </c>
      <c r="F258" t="s">
        <v>1883</v>
      </c>
      <c r="G258" t="s">
        <v>3078</v>
      </c>
      <c r="H258" t="s">
        <v>478</v>
      </c>
      <c r="I258">
        <v>29.716999999999999</v>
      </c>
      <c r="J258">
        <v>-95.382999999999996</v>
      </c>
      <c r="K258" s="3">
        <v>5487</v>
      </c>
      <c r="L258" t="s">
        <v>12</v>
      </c>
    </row>
    <row r="259" spans="1:12" x14ac:dyDescent="0.35">
      <c r="A259" t="s">
        <v>18</v>
      </c>
      <c r="B259" s="9">
        <v>29.763280000000002</v>
      </c>
      <c r="C259" s="9">
        <v>-95.36327</v>
      </c>
      <c r="D259" t="s">
        <v>2961</v>
      </c>
      <c r="E259" t="s">
        <v>1085</v>
      </c>
      <c r="F259" t="s">
        <v>1884</v>
      </c>
      <c r="G259" t="s">
        <v>3078</v>
      </c>
      <c r="H259" t="s">
        <v>478</v>
      </c>
      <c r="I259">
        <v>29.638000000000002</v>
      </c>
      <c r="J259">
        <v>-95.281999999999996</v>
      </c>
      <c r="K259" s="3">
        <v>15989</v>
      </c>
      <c r="L259" t="s">
        <v>12</v>
      </c>
    </row>
    <row r="260" spans="1:12" x14ac:dyDescent="0.35">
      <c r="A260" t="s">
        <v>122</v>
      </c>
      <c r="B260" s="9">
        <v>34.730400000000003</v>
      </c>
      <c r="C260" s="9">
        <v>-86.585939999999994</v>
      </c>
      <c r="D260" t="s">
        <v>2546</v>
      </c>
      <c r="E260" t="s">
        <v>634</v>
      </c>
      <c r="F260" t="s">
        <v>1467</v>
      </c>
      <c r="G260" t="s">
        <v>3078</v>
      </c>
      <c r="H260" t="s">
        <v>393</v>
      </c>
      <c r="I260">
        <v>34.643999999999998</v>
      </c>
      <c r="J260">
        <v>-86.786000000000001</v>
      </c>
      <c r="K260" s="3">
        <v>20661</v>
      </c>
      <c r="L260" t="s">
        <v>17</v>
      </c>
    </row>
    <row r="261" spans="1:12" x14ac:dyDescent="0.35">
      <c r="A261" t="s">
        <v>122</v>
      </c>
      <c r="B261" s="9">
        <v>34.730400000000003</v>
      </c>
      <c r="C261" s="9">
        <v>-86.585939999999994</v>
      </c>
      <c r="D261" t="s">
        <v>2545</v>
      </c>
      <c r="E261" t="s">
        <v>633</v>
      </c>
      <c r="F261" t="s">
        <v>1466</v>
      </c>
      <c r="G261" t="s">
        <v>3078</v>
      </c>
      <c r="H261" t="s">
        <v>393</v>
      </c>
      <c r="I261">
        <v>34.860999999999997</v>
      </c>
      <c r="J261">
        <v>-86.557000000000002</v>
      </c>
      <c r="K261" s="3">
        <v>14760</v>
      </c>
      <c r="L261" t="s">
        <v>12</v>
      </c>
    </row>
    <row r="262" spans="1:12" x14ac:dyDescent="0.35">
      <c r="A262" t="s">
        <v>122</v>
      </c>
      <c r="B262" s="9">
        <v>34.730400000000003</v>
      </c>
      <c r="C262" s="9">
        <v>-86.585939999999994</v>
      </c>
      <c r="D262" t="s">
        <v>2544</v>
      </c>
      <c r="E262" t="s">
        <v>632</v>
      </c>
      <c r="F262" t="s">
        <v>1465</v>
      </c>
      <c r="G262" t="s">
        <v>3078</v>
      </c>
      <c r="H262" t="s">
        <v>393</v>
      </c>
      <c r="I262">
        <v>34.679000000000002</v>
      </c>
      <c r="J262">
        <v>-86.685000000000002</v>
      </c>
      <c r="K262" s="3">
        <v>10708</v>
      </c>
      <c r="L262" t="s">
        <v>12</v>
      </c>
    </row>
    <row r="263" spans="1:12" x14ac:dyDescent="0.35">
      <c r="A263" t="s">
        <v>182</v>
      </c>
      <c r="B263" s="9">
        <v>39.091119999999997</v>
      </c>
      <c r="C263" s="9">
        <v>-94.415509999999998</v>
      </c>
      <c r="D263" t="s">
        <v>2816</v>
      </c>
      <c r="E263" t="s">
        <v>923</v>
      </c>
      <c r="F263" t="s">
        <v>1738</v>
      </c>
      <c r="G263" t="s">
        <v>3078</v>
      </c>
      <c r="H263" t="s">
        <v>440</v>
      </c>
      <c r="I263">
        <v>39.332999999999998</v>
      </c>
      <c r="J263">
        <v>-94.31</v>
      </c>
      <c r="K263" s="3">
        <v>28390</v>
      </c>
      <c r="L263" t="s">
        <v>12</v>
      </c>
    </row>
    <row r="264" spans="1:12" x14ac:dyDescent="0.35">
      <c r="A264" t="s">
        <v>32</v>
      </c>
      <c r="B264" s="9">
        <v>39.768380000000001</v>
      </c>
      <c r="C264" s="9">
        <v>-86.15804</v>
      </c>
      <c r="D264" t="s">
        <v>2738</v>
      </c>
      <c r="E264" t="s">
        <v>836</v>
      </c>
      <c r="F264" t="s">
        <v>1660</v>
      </c>
      <c r="G264" t="s">
        <v>3078</v>
      </c>
      <c r="H264" t="s">
        <v>417</v>
      </c>
      <c r="I264">
        <v>39.825000000000003</v>
      </c>
      <c r="J264">
        <v>-86.296000000000006</v>
      </c>
      <c r="K264" s="3">
        <v>13362</v>
      </c>
      <c r="L264" t="s">
        <v>12</v>
      </c>
    </row>
    <row r="265" spans="1:12" x14ac:dyDescent="0.35">
      <c r="A265" t="s">
        <v>32</v>
      </c>
      <c r="B265" s="9">
        <v>39.768380000000001</v>
      </c>
      <c r="C265" s="9">
        <v>-86.15804</v>
      </c>
      <c r="D265" t="s">
        <v>2737</v>
      </c>
      <c r="E265" t="s">
        <v>835</v>
      </c>
      <c r="F265" t="s">
        <v>1659</v>
      </c>
      <c r="G265" t="s">
        <v>3078</v>
      </c>
      <c r="H265" t="s">
        <v>417</v>
      </c>
      <c r="I265">
        <v>39.725000000000001</v>
      </c>
      <c r="J265">
        <v>-86.281999999999996</v>
      </c>
      <c r="K265" s="3">
        <v>11644</v>
      </c>
      <c r="L265" t="s">
        <v>17</v>
      </c>
    </row>
    <row r="266" spans="1:12" x14ac:dyDescent="0.35">
      <c r="A266" t="s">
        <v>511</v>
      </c>
      <c r="B266" t="s">
        <v>3032</v>
      </c>
      <c r="C266" t="s">
        <v>3032</v>
      </c>
      <c r="D266" s="4" t="s">
        <v>512</v>
      </c>
      <c r="E266" t="s">
        <v>512</v>
      </c>
      <c r="F266" s="5" t="s">
        <v>513</v>
      </c>
      <c r="G266" t="s">
        <v>3078</v>
      </c>
      <c r="H266" s="6" t="s">
        <v>498</v>
      </c>
      <c r="K266" s="3"/>
      <c r="L266" t="s">
        <v>13</v>
      </c>
    </row>
    <row r="267" spans="1:12" x14ac:dyDescent="0.35">
      <c r="A267" t="s">
        <v>81</v>
      </c>
      <c r="B267" s="9">
        <v>38.456470000000003</v>
      </c>
      <c r="C267" s="9">
        <v>-82.69238</v>
      </c>
      <c r="D267" t="s">
        <v>2756</v>
      </c>
      <c r="E267" t="s">
        <v>856</v>
      </c>
      <c r="F267" t="s">
        <v>1678</v>
      </c>
      <c r="G267" t="s">
        <v>3078</v>
      </c>
      <c r="H267" t="s">
        <v>423</v>
      </c>
      <c r="I267">
        <v>38.555</v>
      </c>
      <c r="J267">
        <v>-82.738</v>
      </c>
      <c r="K267" s="3">
        <v>11653</v>
      </c>
      <c r="L267" t="s">
        <v>12</v>
      </c>
    </row>
    <row r="268" spans="1:12" x14ac:dyDescent="0.35">
      <c r="A268" t="s">
        <v>81</v>
      </c>
      <c r="B268" s="9">
        <v>38.456470000000003</v>
      </c>
      <c r="C268" s="9">
        <v>-82.69238</v>
      </c>
      <c r="D268" t="s">
        <v>3025</v>
      </c>
      <c r="E268" t="s">
        <v>1154</v>
      </c>
      <c r="F268" t="s">
        <v>1948</v>
      </c>
      <c r="G268" t="s">
        <v>3078</v>
      </c>
      <c r="H268" t="s">
        <v>489</v>
      </c>
      <c r="I268">
        <v>38.365000000000002</v>
      </c>
      <c r="J268">
        <v>-82.555000000000007</v>
      </c>
      <c r="K268" s="3">
        <v>15707</v>
      </c>
      <c r="L268" t="s">
        <v>13</v>
      </c>
    </row>
    <row r="269" spans="1:12" x14ac:dyDescent="0.35">
      <c r="A269" t="s">
        <v>138</v>
      </c>
      <c r="B269" s="9">
        <v>32.298760000000001</v>
      </c>
      <c r="C269" s="9">
        <v>-90.184809999999999</v>
      </c>
      <c r="D269" t="s">
        <v>2812</v>
      </c>
      <c r="E269" t="s">
        <v>918</v>
      </c>
      <c r="F269" t="s">
        <v>1734</v>
      </c>
      <c r="G269" t="s">
        <v>3078</v>
      </c>
      <c r="H269" t="s">
        <v>438</v>
      </c>
      <c r="I269">
        <v>32.337000000000003</v>
      </c>
      <c r="J269">
        <v>-90.221000000000004</v>
      </c>
      <c r="K269" s="3">
        <v>5444</v>
      </c>
      <c r="L269" t="s">
        <v>12</v>
      </c>
    </row>
    <row r="270" spans="1:12" x14ac:dyDescent="0.35">
      <c r="A270" t="s">
        <v>138</v>
      </c>
      <c r="B270" s="9">
        <v>32.298760000000001</v>
      </c>
      <c r="C270" s="9">
        <v>-90.184809999999999</v>
      </c>
      <c r="D270" t="s">
        <v>2813</v>
      </c>
      <c r="E270" t="s">
        <v>919</v>
      </c>
      <c r="F270" t="s">
        <v>1735</v>
      </c>
      <c r="G270" t="s">
        <v>3078</v>
      </c>
      <c r="H270" t="s">
        <v>438</v>
      </c>
      <c r="I270">
        <v>32.320999999999998</v>
      </c>
      <c r="J270">
        <v>-90.078000000000003</v>
      </c>
      <c r="K270" s="3">
        <v>10337</v>
      </c>
      <c r="L270" t="s">
        <v>17</v>
      </c>
    </row>
    <row r="271" spans="1:12" x14ac:dyDescent="0.35">
      <c r="A271" t="s">
        <v>138</v>
      </c>
      <c r="B271" s="9">
        <v>32.298760000000001</v>
      </c>
      <c r="C271" s="9">
        <v>-90.184809999999999</v>
      </c>
      <c r="D271" t="s">
        <v>2814</v>
      </c>
      <c r="E271" t="s">
        <v>920</v>
      </c>
      <c r="F271" t="s">
        <v>1736</v>
      </c>
      <c r="G271" t="s">
        <v>3078</v>
      </c>
      <c r="H271" t="s">
        <v>438</v>
      </c>
      <c r="I271">
        <v>32.304000000000002</v>
      </c>
      <c r="J271">
        <v>-90.411000000000001</v>
      </c>
      <c r="K271" s="3">
        <v>21266</v>
      </c>
      <c r="L271" t="s">
        <v>12</v>
      </c>
    </row>
    <row r="272" spans="1:12" x14ac:dyDescent="0.35">
      <c r="A272" t="s">
        <v>28</v>
      </c>
      <c r="B272" s="9">
        <v>30.332180000000001</v>
      </c>
      <c r="C272" s="9">
        <v>-81.655649999999994</v>
      </c>
      <c r="D272" t="s">
        <v>2683</v>
      </c>
      <c r="E272" t="s">
        <v>777</v>
      </c>
      <c r="F272" t="s">
        <v>1605</v>
      </c>
      <c r="G272" t="s">
        <v>3078</v>
      </c>
      <c r="H272" t="s">
        <v>409</v>
      </c>
      <c r="I272">
        <v>30.219000000000001</v>
      </c>
      <c r="J272">
        <v>-81.876000000000005</v>
      </c>
      <c r="K272" s="3">
        <v>24619</v>
      </c>
      <c r="L272" t="s">
        <v>12</v>
      </c>
    </row>
    <row r="273" spans="1:12" x14ac:dyDescent="0.35">
      <c r="A273" t="s">
        <v>28</v>
      </c>
      <c r="B273" s="9">
        <v>30.332180000000001</v>
      </c>
      <c r="C273" s="9">
        <v>-81.655649999999994</v>
      </c>
      <c r="D273" t="s">
        <v>2679</v>
      </c>
      <c r="E273" t="s">
        <v>774</v>
      </c>
      <c r="F273" t="s">
        <v>1601</v>
      </c>
      <c r="G273" t="s">
        <v>3078</v>
      </c>
      <c r="H273" t="s">
        <v>409</v>
      </c>
      <c r="I273">
        <v>30.335999999999999</v>
      </c>
      <c r="J273">
        <v>-81.515000000000001</v>
      </c>
      <c r="K273" s="3">
        <v>13505</v>
      </c>
      <c r="L273" t="s">
        <v>12</v>
      </c>
    </row>
    <row r="274" spans="1:12" x14ac:dyDescent="0.35">
      <c r="A274" t="s">
        <v>28</v>
      </c>
      <c r="B274" s="9">
        <v>30.332180000000001</v>
      </c>
      <c r="C274" s="9">
        <v>-81.655649999999994</v>
      </c>
      <c r="D274" t="s">
        <v>2680</v>
      </c>
      <c r="E274" t="s">
        <v>2248</v>
      </c>
      <c r="F274" t="s">
        <v>1602</v>
      </c>
      <c r="G274" t="s">
        <v>3078</v>
      </c>
      <c r="H274" t="s">
        <v>409</v>
      </c>
      <c r="I274">
        <v>30.495000000000001</v>
      </c>
      <c r="J274">
        <v>-81.694000000000003</v>
      </c>
      <c r="K274" s="3">
        <v>18474</v>
      </c>
      <c r="L274" t="s">
        <v>17</v>
      </c>
    </row>
    <row r="275" spans="1:12" x14ac:dyDescent="0.35">
      <c r="A275" t="s">
        <v>28</v>
      </c>
      <c r="B275" s="9">
        <v>30.332180000000001</v>
      </c>
      <c r="C275" s="9">
        <v>-81.655649999999994</v>
      </c>
      <c r="D275" t="s">
        <v>2678</v>
      </c>
      <c r="E275" t="s">
        <v>773</v>
      </c>
      <c r="F275" t="s">
        <v>1600</v>
      </c>
      <c r="G275" t="s">
        <v>3078</v>
      </c>
      <c r="H275" t="s">
        <v>409</v>
      </c>
      <c r="I275">
        <v>30.233000000000001</v>
      </c>
      <c r="J275">
        <v>-81.667000000000002</v>
      </c>
      <c r="K275" s="3">
        <v>11082</v>
      </c>
      <c r="L275" t="s">
        <v>12</v>
      </c>
    </row>
    <row r="276" spans="1:12" x14ac:dyDescent="0.35">
      <c r="A276" t="s">
        <v>28</v>
      </c>
      <c r="B276" s="9">
        <v>30.332180000000001</v>
      </c>
      <c r="C276" s="9">
        <v>-81.655649999999994</v>
      </c>
      <c r="D276" t="s">
        <v>2682</v>
      </c>
      <c r="E276" t="s">
        <v>776</v>
      </c>
      <c r="F276" t="s">
        <v>1604</v>
      </c>
      <c r="G276" t="s">
        <v>3078</v>
      </c>
      <c r="H276" t="s">
        <v>409</v>
      </c>
      <c r="I276">
        <v>30.4</v>
      </c>
      <c r="J276">
        <v>-81.417000000000002</v>
      </c>
      <c r="K276" s="3">
        <v>24106</v>
      </c>
      <c r="L276" t="s">
        <v>12</v>
      </c>
    </row>
    <row r="277" spans="1:12" x14ac:dyDescent="0.35">
      <c r="A277" t="s">
        <v>28</v>
      </c>
      <c r="B277" s="9">
        <v>30.332180000000001</v>
      </c>
      <c r="C277" s="9">
        <v>-81.655649999999994</v>
      </c>
      <c r="D277" t="s">
        <v>2681</v>
      </c>
      <c r="E277" t="s">
        <v>775</v>
      </c>
      <c r="F277" t="s">
        <v>1603</v>
      </c>
      <c r="G277" t="s">
        <v>3078</v>
      </c>
      <c r="H277" t="s">
        <v>409</v>
      </c>
      <c r="I277">
        <v>30.35</v>
      </c>
      <c r="J277">
        <v>-81.882999999999996</v>
      </c>
      <c r="K277" s="3">
        <v>21907</v>
      </c>
      <c r="L277" t="s">
        <v>12</v>
      </c>
    </row>
    <row r="278" spans="1:12" x14ac:dyDescent="0.35">
      <c r="A278" t="s">
        <v>149</v>
      </c>
      <c r="B278" s="9">
        <v>41.525190000000002</v>
      </c>
      <c r="C278" s="9">
        <v>-88.083399999999997</v>
      </c>
      <c r="D278" t="s">
        <v>2729</v>
      </c>
      <c r="E278" t="s">
        <v>826</v>
      </c>
      <c r="F278" t="s">
        <v>1651</v>
      </c>
      <c r="G278" t="s">
        <v>3078</v>
      </c>
      <c r="H278" t="s">
        <v>415</v>
      </c>
      <c r="I278">
        <v>41.5</v>
      </c>
      <c r="J278">
        <v>-88.167000000000002</v>
      </c>
      <c r="K278" s="3">
        <v>7503</v>
      </c>
      <c r="L278" t="s">
        <v>12</v>
      </c>
    </row>
    <row r="279" spans="1:12" x14ac:dyDescent="0.35">
      <c r="A279" t="s">
        <v>52</v>
      </c>
      <c r="B279" s="9">
        <v>39.099730000000001</v>
      </c>
      <c r="C279" s="9">
        <v>-94.578569999999999</v>
      </c>
      <c r="D279" t="s">
        <v>2817</v>
      </c>
      <c r="E279" t="s">
        <v>924</v>
      </c>
      <c r="F279" t="s">
        <v>1739</v>
      </c>
      <c r="G279" t="s">
        <v>3078</v>
      </c>
      <c r="H279" t="s">
        <v>440</v>
      </c>
      <c r="I279">
        <v>39.121000000000002</v>
      </c>
      <c r="J279">
        <v>-94.596999999999994</v>
      </c>
      <c r="K279" s="3">
        <v>2849</v>
      </c>
      <c r="L279" t="s">
        <v>12</v>
      </c>
    </row>
    <row r="280" spans="1:12" x14ac:dyDescent="0.35">
      <c r="A280" t="s">
        <v>52</v>
      </c>
      <c r="B280" s="9">
        <v>39.099730000000001</v>
      </c>
      <c r="C280" s="9">
        <v>-94.578569999999999</v>
      </c>
      <c r="D280" t="s">
        <v>2819</v>
      </c>
      <c r="E280" t="s">
        <v>926</v>
      </c>
      <c r="F280" t="s">
        <v>1741</v>
      </c>
      <c r="G280" t="s">
        <v>3078</v>
      </c>
      <c r="H280" t="s">
        <v>440</v>
      </c>
      <c r="I280">
        <v>39.296999999999997</v>
      </c>
      <c r="J280">
        <v>-94.730999999999995</v>
      </c>
      <c r="K280" s="3">
        <v>25567</v>
      </c>
      <c r="L280" t="s">
        <v>17</v>
      </c>
    </row>
    <row r="281" spans="1:12" x14ac:dyDescent="0.35">
      <c r="A281" t="s">
        <v>52</v>
      </c>
      <c r="B281" s="9">
        <v>39.099730000000001</v>
      </c>
      <c r="C281" s="9">
        <v>-94.578569999999999</v>
      </c>
      <c r="D281" t="s">
        <v>2818</v>
      </c>
      <c r="E281" t="s">
        <v>925</v>
      </c>
      <c r="F281" t="s">
        <v>1740</v>
      </c>
      <c r="G281" t="s">
        <v>3078</v>
      </c>
      <c r="H281" t="s">
        <v>440</v>
      </c>
      <c r="I281">
        <v>38.96</v>
      </c>
      <c r="J281">
        <v>-94.370999999999995</v>
      </c>
      <c r="K281" s="3">
        <v>23724</v>
      </c>
      <c r="L281" t="s">
        <v>12</v>
      </c>
    </row>
    <row r="282" spans="1:12" x14ac:dyDescent="0.35">
      <c r="A282" t="s">
        <v>155</v>
      </c>
      <c r="B282" s="9">
        <v>31.11712</v>
      </c>
      <c r="C282" s="9">
        <v>-97.727800000000002</v>
      </c>
      <c r="D282" t="s">
        <v>2968</v>
      </c>
      <c r="E282" t="s">
        <v>1092</v>
      </c>
      <c r="F282" t="s">
        <v>1891</v>
      </c>
      <c r="G282" t="s">
        <v>3078</v>
      </c>
      <c r="H282" t="s">
        <v>478</v>
      </c>
      <c r="I282">
        <v>31.15</v>
      </c>
      <c r="J282">
        <v>-97.417000000000002</v>
      </c>
      <c r="K282" s="3">
        <v>29806</v>
      </c>
      <c r="L282" t="s">
        <v>12</v>
      </c>
    </row>
    <row r="283" spans="1:12" x14ac:dyDescent="0.35">
      <c r="A283" t="s">
        <v>155</v>
      </c>
      <c r="B283" s="9">
        <v>31.11712</v>
      </c>
      <c r="C283" s="9">
        <v>-97.727800000000002</v>
      </c>
      <c r="D283" t="s">
        <v>2965</v>
      </c>
      <c r="E283" t="s">
        <v>1089</v>
      </c>
      <c r="F283" t="s">
        <v>1888</v>
      </c>
      <c r="G283" t="s">
        <v>3078</v>
      </c>
      <c r="H283" t="s">
        <v>478</v>
      </c>
      <c r="I283">
        <v>31.132999999999999</v>
      </c>
      <c r="J283">
        <v>-97.716999999999999</v>
      </c>
      <c r="K283" s="3">
        <v>2043</v>
      </c>
      <c r="L283" t="s">
        <v>12</v>
      </c>
    </row>
    <row r="284" spans="1:12" x14ac:dyDescent="0.35">
      <c r="A284" t="s">
        <v>155</v>
      </c>
      <c r="B284" s="9">
        <v>31.11712</v>
      </c>
      <c r="C284" s="9">
        <v>-97.727800000000002</v>
      </c>
      <c r="D284" t="s">
        <v>2966</v>
      </c>
      <c r="E284" t="s">
        <v>1090</v>
      </c>
      <c r="F284" t="s">
        <v>1889</v>
      </c>
      <c r="G284" t="s">
        <v>3078</v>
      </c>
      <c r="H284" t="s">
        <v>478</v>
      </c>
      <c r="I284">
        <v>31.082999999999998</v>
      </c>
      <c r="J284">
        <v>-97.683000000000007</v>
      </c>
      <c r="K284" s="3">
        <v>5708</v>
      </c>
      <c r="L284" t="s">
        <v>12</v>
      </c>
    </row>
    <row r="285" spans="1:12" x14ac:dyDescent="0.35">
      <c r="A285" t="s">
        <v>155</v>
      </c>
      <c r="B285" s="9">
        <v>31.11712</v>
      </c>
      <c r="C285" s="9">
        <v>-97.727800000000002</v>
      </c>
      <c r="D285" t="s">
        <v>2967</v>
      </c>
      <c r="E285" t="s">
        <v>1091</v>
      </c>
      <c r="F285" t="s">
        <v>1890</v>
      </c>
      <c r="G285" t="s">
        <v>3078</v>
      </c>
      <c r="H285" t="s">
        <v>478</v>
      </c>
      <c r="I285">
        <v>31.067</v>
      </c>
      <c r="J285">
        <v>-97.832999999999998</v>
      </c>
      <c r="K285" s="3">
        <v>11463</v>
      </c>
      <c r="L285" t="s">
        <v>12</v>
      </c>
    </row>
    <row r="286" spans="1:12" x14ac:dyDescent="0.35">
      <c r="A286" t="s">
        <v>125</v>
      </c>
      <c r="B286" s="9">
        <v>35.960639999999998</v>
      </c>
      <c r="C286" s="9">
        <v>-83.920739999999995</v>
      </c>
      <c r="D286" t="s">
        <v>2923</v>
      </c>
      <c r="E286" t="s">
        <v>1048</v>
      </c>
      <c r="F286" t="s">
        <v>1846</v>
      </c>
      <c r="G286" t="s">
        <v>3078</v>
      </c>
      <c r="H286" t="s">
        <v>476</v>
      </c>
      <c r="I286">
        <v>35.963999999999999</v>
      </c>
      <c r="J286">
        <v>-83.873999999999995</v>
      </c>
      <c r="K286" s="3">
        <v>4223</v>
      </c>
      <c r="L286" t="s">
        <v>12</v>
      </c>
    </row>
    <row r="287" spans="1:12" x14ac:dyDescent="0.35">
      <c r="A287" t="s">
        <v>125</v>
      </c>
      <c r="B287" s="9">
        <v>35.960639999999998</v>
      </c>
      <c r="C287" s="9">
        <v>-83.920739999999995</v>
      </c>
      <c r="D287" t="s">
        <v>2924</v>
      </c>
      <c r="E287" t="s">
        <v>1049</v>
      </c>
      <c r="F287" t="s">
        <v>1847</v>
      </c>
      <c r="G287" t="s">
        <v>3078</v>
      </c>
      <c r="H287" t="s">
        <v>476</v>
      </c>
      <c r="I287">
        <v>35.817999999999998</v>
      </c>
      <c r="J287">
        <v>-83.986000000000004</v>
      </c>
      <c r="K287" s="3">
        <v>16915</v>
      </c>
      <c r="L287" t="s">
        <v>17</v>
      </c>
    </row>
    <row r="288" spans="1:12" x14ac:dyDescent="0.35">
      <c r="A288" t="s">
        <v>125</v>
      </c>
      <c r="B288" s="9">
        <v>35.960639999999998</v>
      </c>
      <c r="C288" s="9">
        <v>-83.920739999999995</v>
      </c>
      <c r="D288" t="s">
        <v>2925</v>
      </c>
      <c r="E288" t="s">
        <v>1050</v>
      </c>
      <c r="F288" t="s">
        <v>1848</v>
      </c>
      <c r="G288" t="s">
        <v>3078</v>
      </c>
      <c r="H288" t="s">
        <v>476</v>
      </c>
      <c r="I288">
        <v>36.023000000000003</v>
      </c>
      <c r="J288">
        <v>-84.233999999999995</v>
      </c>
      <c r="K288" s="3">
        <v>29023</v>
      </c>
      <c r="L288" t="s">
        <v>12</v>
      </c>
    </row>
    <row r="289" spans="1:12" x14ac:dyDescent="0.35">
      <c r="A289" t="s">
        <v>170</v>
      </c>
      <c r="B289" s="9">
        <v>30.22409</v>
      </c>
      <c r="C289" s="9">
        <v>-92.019840000000002</v>
      </c>
      <c r="D289" t="s">
        <v>2762</v>
      </c>
      <c r="E289" t="s">
        <v>862</v>
      </c>
      <c r="F289" t="s">
        <v>1684</v>
      </c>
      <c r="G289" t="s">
        <v>3078</v>
      </c>
      <c r="H289" t="s">
        <v>425</v>
      </c>
      <c r="I289">
        <v>30.038</v>
      </c>
      <c r="J289">
        <v>-91.884</v>
      </c>
      <c r="K289" s="3">
        <v>24471</v>
      </c>
      <c r="L289" t="s">
        <v>12</v>
      </c>
    </row>
    <row r="290" spans="1:12" x14ac:dyDescent="0.35">
      <c r="A290" t="s">
        <v>170</v>
      </c>
      <c r="B290" s="9">
        <v>30.22409</v>
      </c>
      <c r="C290" s="9">
        <v>-92.019840000000002</v>
      </c>
      <c r="D290" t="s">
        <v>2763</v>
      </c>
      <c r="E290" t="s">
        <v>863</v>
      </c>
      <c r="F290" t="s">
        <v>1685</v>
      </c>
      <c r="G290" t="s">
        <v>3078</v>
      </c>
      <c r="H290" t="s">
        <v>425</v>
      </c>
      <c r="I290">
        <v>29.975999999999999</v>
      </c>
      <c r="J290">
        <v>-92.084000000000003</v>
      </c>
      <c r="K290" s="3">
        <v>28268</v>
      </c>
      <c r="L290" t="s">
        <v>12</v>
      </c>
    </row>
    <row r="291" spans="1:12" x14ac:dyDescent="0.35">
      <c r="A291" t="s">
        <v>170</v>
      </c>
      <c r="B291" s="9">
        <v>30.22409</v>
      </c>
      <c r="C291" s="9">
        <v>-92.019840000000002</v>
      </c>
      <c r="D291" t="s">
        <v>2761</v>
      </c>
      <c r="E291" t="s">
        <v>861</v>
      </c>
      <c r="F291" t="s">
        <v>1683</v>
      </c>
      <c r="G291" t="s">
        <v>3078</v>
      </c>
      <c r="H291" t="s">
        <v>425</v>
      </c>
      <c r="I291">
        <v>30.204999999999998</v>
      </c>
      <c r="J291">
        <v>-91.988</v>
      </c>
      <c r="K291" s="3">
        <v>3723</v>
      </c>
      <c r="L291" t="s">
        <v>12</v>
      </c>
    </row>
    <row r="292" spans="1:12" x14ac:dyDescent="0.35">
      <c r="A292" t="s">
        <v>205</v>
      </c>
      <c r="B292" s="9">
        <v>28.039470000000001</v>
      </c>
      <c r="C292" s="9">
        <v>-81.949799999999996</v>
      </c>
      <c r="D292" t="s">
        <v>2685</v>
      </c>
      <c r="E292" t="s">
        <v>779</v>
      </c>
      <c r="F292" t="s">
        <v>1607</v>
      </c>
      <c r="G292" t="s">
        <v>3078</v>
      </c>
      <c r="H292" t="s">
        <v>409</v>
      </c>
      <c r="I292">
        <v>27.95</v>
      </c>
      <c r="J292">
        <v>-81.783000000000001</v>
      </c>
      <c r="K292" s="3">
        <v>19162</v>
      </c>
      <c r="L292" t="s">
        <v>12</v>
      </c>
    </row>
    <row r="293" spans="1:12" x14ac:dyDescent="0.35">
      <c r="A293" t="s">
        <v>205</v>
      </c>
      <c r="B293" s="9">
        <v>28.039470000000001</v>
      </c>
      <c r="C293" s="9">
        <v>-81.949799999999996</v>
      </c>
      <c r="D293" t="s">
        <v>2684</v>
      </c>
      <c r="E293" t="s">
        <v>778</v>
      </c>
      <c r="F293" t="s">
        <v>1606</v>
      </c>
      <c r="G293" t="s">
        <v>3078</v>
      </c>
      <c r="H293" t="s">
        <v>409</v>
      </c>
      <c r="I293">
        <v>28</v>
      </c>
      <c r="J293">
        <v>-82.05</v>
      </c>
      <c r="K293" s="3">
        <v>10770</v>
      </c>
      <c r="L293" t="s">
        <v>12</v>
      </c>
    </row>
    <row r="294" spans="1:12" x14ac:dyDescent="0.35">
      <c r="A294" t="s">
        <v>205</v>
      </c>
      <c r="B294" s="9">
        <v>28.039470000000001</v>
      </c>
      <c r="C294" s="9">
        <v>-81.949799999999996</v>
      </c>
      <c r="D294" t="s">
        <v>2687</v>
      </c>
      <c r="E294" t="s">
        <v>781</v>
      </c>
      <c r="F294" t="s">
        <v>1609</v>
      </c>
      <c r="G294" t="s">
        <v>3078</v>
      </c>
      <c r="H294" t="s">
        <v>409</v>
      </c>
      <c r="I294">
        <v>28</v>
      </c>
      <c r="J294">
        <v>-82.164000000000001</v>
      </c>
      <c r="K294" s="3">
        <v>21479</v>
      </c>
      <c r="L294" t="s">
        <v>12</v>
      </c>
    </row>
    <row r="295" spans="1:12" x14ac:dyDescent="0.35">
      <c r="A295" t="s">
        <v>205</v>
      </c>
      <c r="B295" s="9">
        <v>28.039470000000001</v>
      </c>
      <c r="C295" s="9">
        <v>-81.949799999999996</v>
      </c>
      <c r="D295" t="s">
        <v>2686</v>
      </c>
      <c r="E295" t="s">
        <v>780</v>
      </c>
      <c r="F295" t="s">
        <v>1608</v>
      </c>
      <c r="G295" t="s">
        <v>3078</v>
      </c>
      <c r="H295" t="s">
        <v>409</v>
      </c>
      <c r="I295">
        <v>28.062000000000001</v>
      </c>
      <c r="J295">
        <v>-81.754000000000005</v>
      </c>
      <c r="K295" s="3">
        <v>19377</v>
      </c>
      <c r="L295" t="s">
        <v>12</v>
      </c>
    </row>
    <row r="296" spans="1:12" x14ac:dyDescent="0.35">
      <c r="A296" t="s">
        <v>205</v>
      </c>
      <c r="B296" s="9">
        <v>28.039470000000001</v>
      </c>
      <c r="C296" s="9">
        <v>-81.949799999999996</v>
      </c>
      <c r="D296" t="s">
        <v>2688</v>
      </c>
      <c r="E296" t="s">
        <v>782</v>
      </c>
      <c r="F296" t="s">
        <v>1610</v>
      </c>
      <c r="G296" t="s">
        <v>3078</v>
      </c>
      <c r="H296" t="s">
        <v>409</v>
      </c>
      <c r="I296">
        <v>28.228000000000002</v>
      </c>
      <c r="J296">
        <v>-82.156000000000006</v>
      </c>
      <c r="K296" s="3">
        <v>29125</v>
      </c>
      <c r="L296" t="s">
        <v>12</v>
      </c>
    </row>
    <row r="297" spans="1:12" x14ac:dyDescent="0.35">
      <c r="A297" t="s">
        <v>144</v>
      </c>
      <c r="B297" s="9">
        <v>34.698039999999999</v>
      </c>
      <c r="C297" s="9">
        <v>-118.13674</v>
      </c>
      <c r="D297" t="s">
        <v>2585</v>
      </c>
      <c r="E297" t="s">
        <v>674</v>
      </c>
      <c r="F297" t="s">
        <v>1506</v>
      </c>
      <c r="G297" t="s">
        <v>3078</v>
      </c>
      <c r="H297" t="s">
        <v>399</v>
      </c>
      <c r="I297">
        <v>34.741</v>
      </c>
      <c r="J297">
        <v>-118.212</v>
      </c>
      <c r="K297" s="3">
        <v>8374</v>
      </c>
      <c r="L297" t="s">
        <v>12</v>
      </c>
    </row>
    <row r="298" spans="1:12" x14ac:dyDescent="0.35">
      <c r="A298" t="s">
        <v>144</v>
      </c>
      <c r="B298" s="9">
        <v>34.698039999999999</v>
      </c>
      <c r="C298" s="9">
        <v>-118.13674</v>
      </c>
      <c r="D298" t="s">
        <v>2586</v>
      </c>
      <c r="E298" t="s">
        <v>675</v>
      </c>
      <c r="F298" t="s">
        <v>1507</v>
      </c>
      <c r="G298" t="s">
        <v>3078</v>
      </c>
      <c r="H298" t="s">
        <v>399</v>
      </c>
      <c r="I298">
        <v>34.628999999999998</v>
      </c>
      <c r="J298">
        <v>-118.084</v>
      </c>
      <c r="K298" s="3">
        <v>9066</v>
      </c>
      <c r="L298" t="s">
        <v>12</v>
      </c>
    </row>
    <row r="299" spans="1:12" x14ac:dyDescent="0.35">
      <c r="A299" t="s">
        <v>189</v>
      </c>
      <c r="B299" s="9">
        <v>42.732529999999997</v>
      </c>
      <c r="C299" s="9">
        <v>-84.555530000000005</v>
      </c>
      <c r="D299" t="s">
        <v>2797</v>
      </c>
      <c r="E299" t="s">
        <v>901</v>
      </c>
      <c r="F299" t="s">
        <v>1719</v>
      </c>
      <c r="G299" t="s">
        <v>3078</v>
      </c>
      <c r="H299" t="s">
        <v>434</v>
      </c>
      <c r="I299">
        <v>42.78</v>
      </c>
      <c r="J299">
        <v>-84.578999999999994</v>
      </c>
      <c r="K299" s="3">
        <v>5615</v>
      </c>
      <c r="L299" t="s">
        <v>17</v>
      </c>
    </row>
    <row r="300" spans="1:12" x14ac:dyDescent="0.35">
      <c r="A300" t="s">
        <v>189</v>
      </c>
      <c r="B300" s="9">
        <v>42.732529999999997</v>
      </c>
      <c r="C300" s="9">
        <v>-84.555530000000005</v>
      </c>
      <c r="D300" t="s">
        <v>2799</v>
      </c>
      <c r="E300" t="s">
        <v>903</v>
      </c>
      <c r="F300" t="s">
        <v>1721</v>
      </c>
      <c r="G300" t="s">
        <v>3078</v>
      </c>
      <c r="H300" t="s">
        <v>434</v>
      </c>
      <c r="I300">
        <v>42.573999999999998</v>
      </c>
      <c r="J300">
        <v>-84.811000000000007</v>
      </c>
      <c r="K300" s="3">
        <v>27335</v>
      </c>
      <c r="L300" t="s">
        <v>12</v>
      </c>
    </row>
    <row r="301" spans="1:12" x14ac:dyDescent="0.35">
      <c r="A301" t="s">
        <v>189</v>
      </c>
      <c r="B301" s="9">
        <v>42.732529999999997</v>
      </c>
      <c r="C301" s="9">
        <v>-84.555530000000005</v>
      </c>
      <c r="D301" t="s">
        <v>2798</v>
      </c>
      <c r="E301" t="s">
        <v>902</v>
      </c>
      <c r="F301" t="s">
        <v>1720</v>
      </c>
      <c r="G301" t="s">
        <v>3078</v>
      </c>
      <c r="H301" t="s">
        <v>434</v>
      </c>
      <c r="I301">
        <v>42.566000000000003</v>
      </c>
      <c r="J301">
        <v>-84.433000000000007</v>
      </c>
      <c r="K301" s="3">
        <v>21055</v>
      </c>
      <c r="L301" t="s">
        <v>12</v>
      </c>
    </row>
    <row r="302" spans="1:12" x14ac:dyDescent="0.35">
      <c r="A302" t="s">
        <v>93</v>
      </c>
      <c r="B302" s="9">
        <v>27.506409999999999</v>
      </c>
      <c r="C302" s="9">
        <v>-99.507540000000006</v>
      </c>
      <c r="D302" t="s">
        <v>2969</v>
      </c>
      <c r="E302" t="s">
        <v>1093</v>
      </c>
      <c r="F302" t="s">
        <v>1892</v>
      </c>
      <c r="G302" t="s">
        <v>3078</v>
      </c>
      <c r="H302" t="s">
        <v>478</v>
      </c>
      <c r="I302">
        <v>27.533000000000001</v>
      </c>
      <c r="J302">
        <v>-99.466999999999999</v>
      </c>
      <c r="K302" s="3">
        <v>4972</v>
      </c>
      <c r="L302" t="s">
        <v>12</v>
      </c>
    </row>
    <row r="303" spans="1:12" x14ac:dyDescent="0.35">
      <c r="A303" t="s">
        <v>209</v>
      </c>
      <c r="B303" s="9">
        <v>32.31232</v>
      </c>
      <c r="C303" s="9">
        <v>-106.77834</v>
      </c>
      <c r="D303" t="s">
        <v>2843</v>
      </c>
      <c r="E303" t="s">
        <v>956</v>
      </c>
      <c r="F303" t="s">
        <v>1765</v>
      </c>
      <c r="G303" t="s">
        <v>3078</v>
      </c>
      <c r="H303" t="s">
        <v>453</v>
      </c>
      <c r="I303">
        <v>32.283000000000001</v>
      </c>
      <c r="J303">
        <v>-106.917</v>
      </c>
      <c r="K303" s="3">
        <v>13434</v>
      </c>
      <c r="L303" t="s">
        <v>12</v>
      </c>
    </row>
    <row r="304" spans="1:12" x14ac:dyDescent="0.35">
      <c r="A304" t="s">
        <v>43</v>
      </c>
      <c r="B304" s="9">
        <v>36.174970000000002</v>
      </c>
      <c r="C304" s="9">
        <v>-115.13722</v>
      </c>
      <c r="D304" t="s">
        <v>2830</v>
      </c>
      <c r="E304" t="s">
        <v>940</v>
      </c>
      <c r="F304" t="s">
        <v>1752</v>
      </c>
      <c r="G304" t="s">
        <v>3078</v>
      </c>
      <c r="H304" t="s">
        <v>447</v>
      </c>
      <c r="I304">
        <v>35.975999999999999</v>
      </c>
      <c r="J304">
        <v>-115.133</v>
      </c>
      <c r="K304" s="3">
        <v>22127</v>
      </c>
      <c r="L304" t="s">
        <v>12</v>
      </c>
    </row>
    <row r="305" spans="1:12" x14ac:dyDescent="0.35">
      <c r="A305" t="s">
        <v>43</v>
      </c>
      <c r="B305" s="9">
        <v>36.174970000000002</v>
      </c>
      <c r="C305" s="9">
        <v>-115.13722</v>
      </c>
      <c r="D305" t="s">
        <v>2829</v>
      </c>
      <c r="E305" t="s">
        <v>939</v>
      </c>
      <c r="F305" t="s">
        <v>1751</v>
      </c>
      <c r="G305" t="s">
        <v>3078</v>
      </c>
      <c r="H305" t="s">
        <v>447</v>
      </c>
      <c r="I305">
        <v>36.072000000000003</v>
      </c>
      <c r="J305">
        <v>-115.163</v>
      </c>
      <c r="K305" s="3">
        <v>11681</v>
      </c>
      <c r="L305" t="s">
        <v>15</v>
      </c>
    </row>
    <row r="306" spans="1:12" x14ac:dyDescent="0.35">
      <c r="A306" t="s">
        <v>43</v>
      </c>
      <c r="B306" s="9">
        <v>36.174970000000002</v>
      </c>
      <c r="C306" s="9">
        <v>-115.13722</v>
      </c>
      <c r="D306" t="s">
        <v>2828</v>
      </c>
      <c r="E306" t="s">
        <v>938</v>
      </c>
      <c r="F306" t="s">
        <v>1750</v>
      </c>
      <c r="G306" t="s">
        <v>3078</v>
      </c>
      <c r="H306" t="s">
        <v>447</v>
      </c>
      <c r="I306">
        <v>36.212000000000003</v>
      </c>
      <c r="J306">
        <v>-115.196</v>
      </c>
      <c r="K306" s="3">
        <v>6691</v>
      </c>
      <c r="L306" t="s">
        <v>12</v>
      </c>
    </row>
    <row r="307" spans="1:12" x14ac:dyDescent="0.35">
      <c r="A307" t="s">
        <v>76</v>
      </c>
      <c r="B307" s="9">
        <v>38.049799999999998</v>
      </c>
      <c r="C307" s="9">
        <v>-84.458550000000002</v>
      </c>
      <c r="D307" t="s">
        <v>2757</v>
      </c>
      <c r="E307" t="s">
        <v>858</v>
      </c>
      <c r="F307" t="s">
        <v>1679</v>
      </c>
      <c r="G307" t="s">
        <v>3078</v>
      </c>
      <c r="H307" t="s">
        <v>423</v>
      </c>
      <c r="I307">
        <v>38.040999999999997</v>
      </c>
      <c r="J307">
        <v>-84.605999999999995</v>
      </c>
      <c r="K307" s="3">
        <v>12949</v>
      </c>
      <c r="L307" t="s">
        <v>17</v>
      </c>
    </row>
    <row r="308" spans="1:12" x14ac:dyDescent="0.35">
      <c r="A308" t="s">
        <v>87</v>
      </c>
      <c r="B308" s="9">
        <v>40.799999999999997</v>
      </c>
      <c r="C308" s="9">
        <v>-96.666960000000003</v>
      </c>
      <c r="D308" t="s">
        <v>2822</v>
      </c>
      <c r="E308" t="s">
        <v>931</v>
      </c>
      <c r="F308" t="s">
        <v>1744</v>
      </c>
      <c r="G308" t="s">
        <v>3078</v>
      </c>
      <c r="H308" t="s">
        <v>444</v>
      </c>
      <c r="I308">
        <v>40.850999999999999</v>
      </c>
      <c r="J308">
        <v>-96.748000000000005</v>
      </c>
      <c r="K308" s="3">
        <v>8868</v>
      </c>
      <c r="L308" t="s">
        <v>17</v>
      </c>
    </row>
    <row r="309" spans="1:12" x14ac:dyDescent="0.35">
      <c r="A309" t="s">
        <v>116</v>
      </c>
      <c r="B309" s="9">
        <v>34.746479999999998</v>
      </c>
      <c r="C309" s="9">
        <v>-92.289590000000004</v>
      </c>
      <c r="D309" t="s">
        <v>2568</v>
      </c>
      <c r="E309" t="s">
        <v>656</v>
      </c>
      <c r="F309" t="s">
        <v>1489</v>
      </c>
      <c r="G309" t="s">
        <v>3078</v>
      </c>
      <c r="H309" t="s">
        <v>397</v>
      </c>
      <c r="I309">
        <v>34.726999999999997</v>
      </c>
      <c r="J309">
        <v>-92.239000000000004</v>
      </c>
      <c r="K309" s="3">
        <v>5105</v>
      </c>
      <c r="L309" t="s">
        <v>17</v>
      </c>
    </row>
    <row r="310" spans="1:12" x14ac:dyDescent="0.35">
      <c r="A310" t="s">
        <v>116</v>
      </c>
      <c r="B310" s="9">
        <v>34.746479999999998</v>
      </c>
      <c r="C310" s="9">
        <v>-92.289590000000004</v>
      </c>
      <c r="D310" t="s">
        <v>2570</v>
      </c>
      <c r="E310" t="s">
        <v>658</v>
      </c>
      <c r="F310" t="s">
        <v>1491</v>
      </c>
      <c r="G310" t="s">
        <v>3078</v>
      </c>
      <c r="H310" t="s">
        <v>397</v>
      </c>
      <c r="I310">
        <v>34.917000000000002</v>
      </c>
      <c r="J310">
        <v>-92.15</v>
      </c>
      <c r="K310" s="3">
        <v>22843</v>
      </c>
      <c r="L310" t="s">
        <v>12</v>
      </c>
    </row>
    <row r="311" spans="1:12" x14ac:dyDescent="0.35">
      <c r="A311" t="s">
        <v>116</v>
      </c>
      <c r="B311" s="9">
        <v>34.746479999999998</v>
      </c>
      <c r="C311" s="9">
        <v>-92.289590000000004</v>
      </c>
      <c r="D311" t="s">
        <v>2569</v>
      </c>
      <c r="E311" t="s">
        <v>657</v>
      </c>
      <c r="F311" t="s">
        <v>1490</v>
      </c>
      <c r="G311" t="s">
        <v>3078</v>
      </c>
      <c r="H311" t="s">
        <v>397</v>
      </c>
      <c r="I311">
        <v>34.835000000000001</v>
      </c>
      <c r="J311">
        <v>-92.26</v>
      </c>
      <c r="K311" s="3">
        <v>10207</v>
      </c>
      <c r="L311" t="s">
        <v>12</v>
      </c>
    </row>
    <row r="312" spans="1:12" x14ac:dyDescent="0.35">
      <c r="A312" t="s">
        <v>53</v>
      </c>
      <c r="B312" s="9">
        <v>33.766959999999997</v>
      </c>
      <c r="C312" s="9">
        <v>-118.18922999999999</v>
      </c>
      <c r="D312" t="s">
        <v>2590</v>
      </c>
      <c r="E312" t="s">
        <v>679</v>
      </c>
      <c r="F312" t="s">
        <v>1511</v>
      </c>
      <c r="G312" t="s">
        <v>3078</v>
      </c>
      <c r="H312" t="s">
        <v>399</v>
      </c>
      <c r="I312">
        <v>33.872</v>
      </c>
      <c r="J312">
        <v>-117.979</v>
      </c>
      <c r="K312" s="3">
        <v>22662</v>
      </c>
      <c r="L312" t="s">
        <v>12</v>
      </c>
    </row>
    <row r="313" spans="1:12" x14ac:dyDescent="0.35">
      <c r="A313" t="s">
        <v>53</v>
      </c>
      <c r="B313" s="9">
        <v>33.766959999999997</v>
      </c>
      <c r="C313" s="9">
        <v>-118.18922999999999</v>
      </c>
      <c r="D313" t="s">
        <v>2587</v>
      </c>
      <c r="E313" t="s">
        <v>676</v>
      </c>
      <c r="F313" t="s">
        <v>1508</v>
      </c>
      <c r="G313" t="s">
        <v>3078</v>
      </c>
      <c r="H313" t="s">
        <v>399</v>
      </c>
      <c r="I313">
        <v>33.811999999999998</v>
      </c>
      <c r="J313">
        <v>-118.146</v>
      </c>
      <c r="K313" s="3">
        <v>6406</v>
      </c>
      <c r="L313" t="s">
        <v>12</v>
      </c>
    </row>
    <row r="314" spans="1:12" x14ac:dyDescent="0.35">
      <c r="A314" t="s">
        <v>53</v>
      </c>
      <c r="B314" s="9">
        <v>33.766959999999997</v>
      </c>
      <c r="C314" s="9">
        <v>-118.18922999999999</v>
      </c>
      <c r="D314" t="s">
        <v>2588</v>
      </c>
      <c r="E314" t="s">
        <v>677</v>
      </c>
      <c r="F314" t="s">
        <v>1509</v>
      </c>
      <c r="G314" t="s">
        <v>3078</v>
      </c>
      <c r="H314" t="s">
        <v>399</v>
      </c>
      <c r="I314">
        <v>33.79</v>
      </c>
      <c r="J314">
        <v>-118.05200000000001</v>
      </c>
      <c r="K314" s="3">
        <v>12939</v>
      </c>
      <c r="L314" t="s">
        <v>12</v>
      </c>
    </row>
    <row r="315" spans="1:12" x14ac:dyDescent="0.35">
      <c r="A315" t="s">
        <v>53</v>
      </c>
      <c r="B315" s="9">
        <v>33.766959999999997</v>
      </c>
      <c r="C315" s="9">
        <v>-118.18922999999999</v>
      </c>
      <c r="D315" t="s">
        <v>2589</v>
      </c>
      <c r="E315" t="s">
        <v>678</v>
      </c>
      <c r="F315" t="s">
        <v>1510</v>
      </c>
      <c r="G315" t="s">
        <v>3078</v>
      </c>
      <c r="H315" t="s">
        <v>399</v>
      </c>
      <c r="I315">
        <v>33.802999999999997</v>
      </c>
      <c r="J315">
        <v>-118.34</v>
      </c>
      <c r="K315" s="3">
        <v>14498</v>
      </c>
      <c r="L315" t="s">
        <v>12</v>
      </c>
    </row>
    <row r="316" spans="1:12" x14ac:dyDescent="0.35">
      <c r="A316" t="s">
        <v>14</v>
      </c>
      <c r="B316" s="9">
        <v>34.052230000000002</v>
      </c>
      <c r="C316" s="9">
        <v>-118.24368</v>
      </c>
      <c r="D316" t="s">
        <v>2595</v>
      </c>
      <c r="E316" t="s">
        <v>684</v>
      </c>
      <c r="F316" t="s">
        <v>1516</v>
      </c>
      <c r="G316" t="s">
        <v>3078</v>
      </c>
      <c r="H316" t="s">
        <v>399</v>
      </c>
      <c r="I316">
        <v>34.201000000000001</v>
      </c>
      <c r="J316">
        <v>-118.358</v>
      </c>
      <c r="K316" s="3">
        <v>19605</v>
      </c>
      <c r="L316" t="s">
        <v>12</v>
      </c>
    </row>
    <row r="317" spans="1:12" x14ac:dyDescent="0.35">
      <c r="A317" t="s">
        <v>14</v>
      </c>
      <c r="B317" s="9">
        <v>34.052230000000002</v>
      </c>
      <c r="C317" s="9">
        <v>-118.24368</v>
      </c>
      <c r="D317" t="s">
        <v>2591</v>
      </c>
      <c r="E317" t="s">
        <v>680</v>
      </c>
      <c r="F317" t="s">
        <v>1512</v>
      </c>
      <c r="G317" t="s">
        <v>3078</v>
      </c>
      <c r="H317" t="s">
        <v>399</v>
      </c>
      <c r="I317">
        <v>34.024000000000001</v>
      </c>
      <c r="J317">
        <v>-118.291</v>
      </c>
      <c r="K317" s="3">
        <v>5372</v>
      </c>
      <c r="L317" t="s">
        <v>12</v>
      </c>
    </row>
    <row r="318" spans="1:12" x14ac:dyDescent="0.35">
      <c r="A318" t="s">
        <v>14</v>
      </c>
      <c r="B318" s="9">
        <v>34.052230000000002</v>
      </c>
      <c r="C318" s="9">
        <v>-118.24368</v>
      </c>
      <c r="D318" t="s">
        <v>2596</v>
      </c>
      <c r="E318" t="s">
        <v>685</v>
      </c>
      <c r="F318" t="s">
        <v>1517</v>
      </c>
      <c r="G318" t="s">
        <v>3078</v>
      </c>
      <c r="H318" t="s">
        <v>399</v>
      </c>
      <c r="I318">
        <v>34.082999999999998</v>
      </c>
      <c r="J318">
        <v>-118.033</v>
      </c>
      <c r="K318" s="3">
        <v>19705</v>
      </c>
      <c r="L318" t="s">
        <v>12</v>
      </c>
    </row>
    <row r="319" spans="1:12" x14ac:dyDescent="0.35">
      <c r="A319" t="s">
        <v>14</v>
      </c>
      <c r="B319" s="9">
        <v>34.052230000000002</v>
      </c>
      <c r="C319" s="9">
        <v>-118.24368</v>
      </c>
      <c r="D319" t="s">
        <v>2593</v>
      </c>
      <c r="E319" t="s">
        <v>682</v>
      </c>
      <c r="F319" t="s">
        <v>1514</v>
      </c>
      <c r="G319" t="s">
        <v>3078</v>
      </c>
      <c r="H319" t="s">
        <v>399</v>
      </c>
      <c r="I319">
        <v>33.938000000000002</v>
      </c>
      <c r="J319">
        <v>-118.389</v>
      </c>
      <c r="K319" s="3">
        <v>18461</v>
      </c>
      <c r="L319" t="s">
        <v>15</v>
      </c>
    </row>
    <row r="320" spans="1:12" x14ac:dyDescent="0.35">
      <c r="A320" t="s">
        <v>14</v>
      </c>
      <c r="B320" s="9">
        <v>34.052230000000002</v>
      </c>
      <c r="C320" s="9">
        <v>-118.24368</v>
      </c>
      <c r="D320" t="s">
        <v>2592</v>
      </c>
      <c r="E320" t="s">
        <v>681</v>
      </c>
      <c r="F320" t="s">
        <v>1513</v>
      </c>
      <c r="G320" t="s">
        <v>3078</v>
      </c>
      <c r="H320" t="s">
        <v>399</v>
      </c>
      <c r="I320">
        <v>33.923000000000002</v>
      </c>
      <c r="J320">
        <v>-118.334</v>
      </c>
      <c r="K320" s="3">
        <v>16608</v>
      </c>
      <c r="L320" t="s">
        <v>12</v>
      </c>
    </row>
    <row r="321" spans="1:12" x14ac:dyDescent="0.35">
      <c r="A321" t="s">
        <v>14</v>
      </c>
      <c r="B321" s="9">
        <v>34.052230000000002</v>
      </c>
      <c r="C321" s="9">
        <v>-118.24368</v>
      </c>
      <c r="D321" t="s">
        <v>2594</v>
      </c>
      <c r="E321" t="s">
        <v>683</v>
      </c>
      <c r="F321" t="s">
        <v>1515</v>
      </c>
      <c r="G321" t="s">
        <v>3078</v>
      </c>
      <c r="H321" t="s">
        <v>399</v>
      </c>
      <c r="I321">
        <v>34.015999999999998</v>
      </c>
      <c r="J321">
        <v>-118.45099999999999</v>
      </c>
      <c r="K321" s="3">
        <v>19524</v>
      </c>
      <c r="L321" t="s">
        <v>12</v>
      </c>
    </row>
    <row r="322" spans="1:12" x14ac:dyDescent="0.35">
      <c r="A322" t="s">
        <v>97</v>
      </c>
      <c r="B322" s="9">
        <v>38.254240000000003</v>
      </c>
      <c r="C322" s="9">
        <v>-85.759410000000003</v>
      </c>
      <c r="D322" t="s">
        <v>2759</v>
      </c>
      <c r="E322" t="s">
        <v>859</v>
      </c>
      <c r="F322" t="s">
        <v>1681</v>
      </c>
      <c r="G322" t="s">
        <v>3078</v>
      </c>
      <c r="H322" t="s">
        <v>423</v>
      </c>
      <c r="I322">
        <v>38.228000000000002</v>
      </c>
      <c r="J322">
        <v>-85.664000000000001</v>
      </c>
      <c r="K322" s="3">
        <v>8828</v>
      </c>
      <c r="L322" t="s">
        <v>12</v>
      </c>
    </row>
    <row r="323" spans="1:12" x14ac:dyDescent="0.35">
      <c r="A323" t="s">
        <v>97</v>
      </c>
      <c r="B323" s="9">
        <v>38.254240000000003</v>
      </c>
      <c r="C323" s="9">
        <v>-85.759410000000003</v>
      </c>
      <c r="D323" t="s">
        <v>2758</v>
      </c>
      <c r="E323" t="s">
        <v>2249</v>
      </c>
      <c r="F323" t="s">
        <v>1680</v>
      </c>
      <c r="G323" t="s">
        <v>3078</v>
      </c>
      <c r="H323" t="s">
        <v>423</v>
      </c>
      <c r="I323">
        <v>38.180999999999997</v>
      </c>
      <c r="J323">
        <v>-85.739000000000004</v>
      </c>
      <c r="K323" s="3">
        <v>8336</v>
      </c>
      <c r="L323" t="s">
        <v>17</v>
      </c>
    </row>
    <row r="324" spans="1:12" x14ac:dyDescent="0.35">
      <c r="A324" t="s">
        <v>191</v>
      </c>
      <c r="B324" s="9">
        <v>42.633420000000001</v>
      </c>
      <c r="C324" s="9">
        <v>-71.31617</v>
      </c>
      <c r="D324" t="s">
        <v>2784</v>
      </c>
      <c r="E324" t="s">
        <v>887</v>
      </c>
      <c r="F324" t="s">
        <v>1706</v>
      </c>
      <c r="G324" t="s">
        <v>3078</v>
      </c>
      <c r="H324" t="s">
        <v>431</v>
      </c>
      <c r="I324">
        <v>42.783000000000001</v>
      </c>
      <c r="J324">
        <v>-71.516999999999996</v>
      </c>
      <c r="K324" s="3">
        <v>23364</v>
      </c>
      <c r="L324" t="s">
        <v>12</v>
      </c>
    </row>
    <row r="325" spans="1:12" x14ac:dyDescent="0.35">
      <c r="A325" t="s">
        <v>191</v>
      </c>
      <c r="B325" s="9">
        <v>42.633420000000001</v>
      </c>
      <c r="C325" s="9">
        <v>-71.31617</v>
      </c>
      <c r="D325" t="s">
        <v>2783</v>
      </c>
      <c r="E325" t="s">
        <v>886</v>
      </c>
      <c r="F325" t="s">
        <v>1705</v>
      </c>
      <c r="G325" t="s">
        <v>3078</v>
      </c>
      <c r="H325" t="s">
        <v>431</v>
      </c>
      <c r="I325">
        <v>42.716999999999999</v>
      </c>
      <c r="J325">
        <v>-71.123999999999995</v>
      </c>
      <c r="K325" s="3">
        <v>18253</v>
      </c>
      <c r="L325" t="s">
        <v>12</v>
      </c>
    </row>
    <row r="326" spans="1:12" x14ac:dyDescent="0.35">
      <c r="A326" t="s">
        <v>94</v>
      </c>
      <c r="B326" s="9">
        <v>33.577860000000001</v>
      </c>
      <c r="C326" s="9">
        <v>-101.85517</v>
      </c>
      <c r="D326" t="s">
        <v>2970</v>
      </c>
      <c r="E326" t="s">
        <v>1094</v>
      </c>
      <c r="F326" t="s">
        <v>1893</v>
      </c>
      <c r="G326" t="s">
        <v>3078</v>
      </c>
      <c r="H326" t="s">
        <v>478</v>
      </c>
      <c r="I326">
        <v>33.665999999999997</v>
      </c>
      <c r="J326">
        <v>-101.82299999999999</v>
      </c>
      <c r="K326" s="3">
        <v>10243</v>
      </c>
      <c r="L326" t="s">
        <v>12</v>
      </c>
    </row>
    <row r="327" spans="1:12" x14ac:dyDescent="0.35">
      <c r="A327" t="s">
        <v>433</v>
      </c>
      <c r="B327" t="s">
        <v>3032</v>
      </c>
      <c r="C327" t="s">
        <v>3032</v>
      </c>
      <c r="D327" s="4" t="s">
        <v>541</v>
      </c>
      <c r="E327" t="s">
        <v>541</v>
      </c>
      <c r="F327" s="5" t="s">
        <v>542</v>
      </c>
      <c r="G327" t="s">
        <v>3078</v>
      </c>
      <c r="H327" s="6" t="s">
        <v>540</v>
      </c>
      <c r="K327" s="3"/>
      <c r="L327" t="s">
        <v>13</v>
      </c>
    </row>
    <row r="328" spans="1:12" x14ac:dyDescent="0.35">
      <c r="A328" t="s">
        <v>95</v>
      </c>
      <c r="B328" s="9">
        <v>43.073050000000002</v>
      </c>
      <c r="C328" s="9">
        <v>-89.401229999999998</v>
      </c>
      <c r="D328" t="s">
        <v>3027</v>
      </c>
      <c r="E328" t="s">
        <v>1157</v>
      </c>
      <c r="F328" t="s">
        <v>1950</v>
      </c>
      <c r="G328" t="s">
        <v>3078</v>
      </c>
      <c r="H328" t="s">
        <v>491</v>
      </c>
      <c r="I328">
        <v>43.140999999999998</v>
      </c>
      <c r="J328">
        <v>-89.344999999999999</v>
      </c>
      <c r="K328" s="3">
        <v>8827</v>
      </c>
      <c r="L328" t="s">
        <v>12</v>
      </c>
    </row>
    <row r="329" spans="1:12" x14ac:dyDescent="0.35">
      <c r="A329" t="s">
        <v>193</v>
      </c>
      <c r="B329" s="9">
        <v>42.995640000000002</v>
      </c>
      <c r="C329" s="9">
        <v>-71.454790000000003</v>
      </c>
      <c r="D329" t="s">
        <v>2834</v>
      </c>
      <c r="E329" t="s">
        <v>945</v>
      </c>
      <c r="F329" t="s">
        <v>1756</v>
      </c>
      <c r="G329" t="s">
        <v>3078</v>
      </c>
      <c r="H329" t="s">
        <v>449</v>
      </c>
      <c r="I329">
        <v>43.12</v>
      </c>
      <c r="J329">
        <v>-71.3</v>
      </c>
      <c r="K329" s="3">
        <v>18691</v>
      </c>
      <c r="L329" t="s">
        <v>13</v>
      </c>
    </row>
    <row r="330" spans="1:12" x14ac:dyDescent="0.35">
      <c r="A330" t="s">
        <v>193</v>
      </c>
      <c r="B330" s="9">
        <v>42.995640000000002</v>
      </c>
      <c r="C330" s="9">
        <v>-71.454790000000003</v>
      </c>
      <c r="D330" t="s">
        <v>2833</v>
      </c>
      <c r="E330" t="s">
        <v>944</v>
      </c>
      <c r="F330" t="s">
        <v>1755</v>
      </c>
      <c r="G330" t="s">
        <v>3078</v>
      </c>
      <c r="H330" t="s">
        <v>449</v>
      </c>
      <c r="I330">
        <v>42.933</v>
      </c>
      <c r="J330">
        <v>-71.436000000000007</v>
      </c>
      <c r="K330" s="3">
        <v>7131</v>
      </c>
      <c r="L330" t="s">
        <v>12</v>
      </c>
    </row>
    <row r="331" spans="1:12" x14ac:dyDescent="0.35">
      <c r="A331" t="s">
        <v>514</v>
      </c>
      <c r="B331" t="s">
        <v>3032</v>
      </c>
      <c r="C331" t="s">
        <v>3032</v>
      </c>
      <c r="D331" s="4" t="s">
        <v>515</v>
      </c>
      <c r="E331" t="s">
        <v>515</v>
      </c>
      <c r="F331" s="5" t="s">
        <v>516</v>
      </c>
      <c r="G331" t="s">
        <v>3078</v>
      </c>
      <c r="H331" s="6" t="s">
        <v>498</v>
      </c>
      <c r="K331" s="3"/>
      <c r="L331" t="s">
        <v>17</v>
      </c>
    </row>
    <row r="332" spans="1:12" x14ac:dyDescent="0.35">
      <c r="A332" t="s">
        <v>157</v>
      </c>
      <c r="B332" s="9">
        <v>26.203410000000002</v>
      </c>
      <c r="C332" s="9">
        <v>-98.230009999999993</v>
      </c>
      <c r="D332" t="s">
        <v>2973</v>
      </c>
      <c r="E332" t="s">
        <v>1097</v>
      </c>
      <c r="F332" t="s">
        <v>1896</v>
      </c>
      <c r="G332" t="s">
        <v>3078</v>
      </c>
      <c r="H332" t="s">
        <v>478</v>
      </c>
      <c r="I332">
        <v>26.442</v>
      </c>
      <c r="J332">
        <v>-98.129000000000005</v>
      </c>
      <c r="K332" s="3">
        <v>28375</v>
      </c>
      <c r="L332" t="s">
        <v>12</v>
      </c>
    </row>
    <row r="333" spans="1:12" x14ac:dyDescent="0.35">
      <c r="A333" t="s">
        <v>157</v>
      </c>
      <c r="B333" s="9">
        <v>26.203410000000002</v>
      </c>
      <c r="C333" s="9">
        <v>-98.230009999999993</v>
      </c>
      <c r="D333" t="s">
        <v>2971</v>
      </c>
      <c r="E333" t="s">
        <v>1095</v>
      </c>
      <c r="F333" t="s">
        <v>1894</v>
      </c>
      <c r="G333" t="s">
        <v>3078</v>
      </c>
      <c r="H333" t="s">
        <v>478</v>
      </c>
      <c r="I333">
        <v>26.184000000000001</v>
      </c>
      <c r="J333">
        <v>-98.254000000000005</v>
      </c>
      <c r="K333" s="3">
        <v>3222</v>
      </c>
      <c r="L333" t="s">
        <v>12</v>
      </c>
    </row>
    <row r="334" spans="1:12" x14ac:dyDescent="0.35">
      <c r="A334" t="s">
        <v>157</v>
      </c>
      <c r="B334" s="9">
        <v>26.203410000000002</v>
      </c>
      <c r="C334" s="9">
        <v>-98.230009999999993</v>
      </c>
      <c r="D334" t="s">
        <v>2972</v>
      </c>
      <c r="E334" t="s">
        <v>1096</v>
      </c>
      <c r="F334" t="s">
        <v>1895</v>
      </c>
      <c r="G334" t="s">
        <v>3078</v>
      </c>
      <c r="H334" t="s">
        <v>478</v>
      </c>
      <c r="I334">
        <v>26.178000000000001</v>
      </c>
      <c r="J334">
        <v>-97.972999999999999</v>
      </c>
      <c r="K334" s="3">
        <v>25799</v>
      </c>
      <c r="L334" t="s">
        <v>12</v>
      </c>
    </row>
    <row r="335" spans="1:12" x14ac:dyDescent="0.35">
      <c r="A335" t="s">
        <v>39</v>
      </c>
      <c r="B335" s="9">
        <v>35.149529999999999</v>
      </c>
      <c r="C335" s="9">
        <v>-90.04898</v>
      </c>
      <c r="D335" t="s">
        <v>2926</v>
      </c>
      <c r="E335" t="s">
        <v>1051</v>
      </c>
      <c r="F335" t="s">
        <v>1849</v>
      </c>
      <c r="G335" t="s">
        <v>3078</v>
      </c>
      <c r="H335" t="s">
        <v>476</v>
      </c>
      <c r="I335">
        <v>35.055999999999997</v>
      </c>
      <c r="J335">
        <v>-89.986999999999995</v>
      </c>
      <c r="K335" s="3">
        <v>11830</v>
      </c>
      <c r="L335" t="s">
        <v>17</v>
      </c>
    </row>
    <row r="336" spans="1:12" x14ac:dyDescent="0.35">
      <c r="A336" t="s">
        <v>39</v>
      </c>
      <c r="B336" s="9">
        <v>35.149529999999999</v>
      </c>
      <c r="C336" s="9">
        <v>-90.04898</v>
      </c>
      <c r="D336" t="s">
        <v>2927</v>
      </c>
      <c r="E336" t="s">
        <v>1052</v>
      </c>
      <c r="F336" t="s">
        <v>1850</v>
      </c>
      <c r="G336" t="s">
        <v>3078</v>
      </c>
      <c r="H336" t="s">
        <v>476</v>
      </c>
      <c r="I336">
        <v>35.35</v>
      </c>
      <c r="J336">
        <v>-89.867000000000004</v>
      </c>
      <c r="K336" s="3">
        <v>27748</v>
      </c>
      <c r="L336" t="s">
        <v>12</v>
      </c>
    </row>
    <row r="337" spans="1:12" x14ac:dyDescent="0.35">
      <c r="A337" t="s">
        <v>39</v>
      </c>
      <c r="B337" s="9">
        <v>35.149529999999999</v>
      </c>
      <c r="C337" s="9">
        <v>-90.04898</v>
      </c>
      <c r="D337" t="s">
        <v>2571</v>
      </c>
      <c r="E337" t="s">
        <v>659</v>
      </c>
      <c r="F337" t="s">
        <v>1492</v>
      </c>
      <c r="G337" t="s">
        <v>3078</v>
      </c>
      <c r="H337" t="s">
        <v>397</v>
      </c>
      <c r="I337">
        <v>35.134999999999998</v>
      </c>
      <c r="J337">
        <v>-90.233999999999995</v>
      </c>
      <c r="K337" s="3">
        <v>16900</v>
      </c>
      <c r="L337" t="s">
        <v>12</v>
      </c>
    </row>
    <row r="338" spans="1:12" x14ac:dyDescent="0.35">
      <c r="A338" t="s">
        <v>54</v>
      </c>
      <c r="B338" s="9">
        <v>33.422269999999997</v>
      </c>
      <c r="C338" s="9">
        <v>-111.82264000000001</v>
      </c>
      <c r="D338" t="s">
        <v>2557</v>
      </c>
      <c r="E338" t="s">
        <v>644</v>
      </c>
      <c r="F338" t="s">
        <v>1478</v>
      </c>
      <c r="G338" t="s">
        <v>3078</v>
      </c>
      <c r="H338" t="s">
        <v>395</v>
      </c>
      <c r="I338">
        <v>33.268999999999998</v>
      </c>
      <c r="J338">
        <v>-111.813</v>
      </c>
      <c r="K338" s="3">
        <v>17066</v>
      </c>
      <c r="L338" t="s">
        <v>12</v>
      </c>
    </row>
    <row r="339" spans="1:12" x14ac:dyDescent="0.35">
      <c r="A339" t="s">
        <v>54</v>
      </c>
      <c r="B339" s="9">
        <v>33.422269999999997</v>
      </c>
      <c r="C339" s="9">
        <v>-111.82264000000001</v>
      </c>
      <c r="D339" t="s">
        <v>2556</v>
      </c>
      <c r="E339" t="s">
        <v>643</v>
      </c>
      <c r="F339" t="s">
        <v>1477</v>
      </c>
      <c r="G339" t="s">
        <v>3078</v>
      </c>
      <c r="H339" t="s">
        <v>395</v>
      </c>
      <c r="I339">
        <v>33.466999999999999</v>
      </c>
      <c r="J339">
        <v>-111.733</v>
      </c>
      <c r="K339" s="3">
        <v>9690</v>
      </c>
      <c r="L339" t="s">
        <v>12</v>
      </c>
    </row>
    <row r="340" spans="1:12" x14ac:dyDescent="0.35">
      <c r="A340" t="s">
        <v>54</v>
      </c>
      <c r="B340" s="9">
        <v>33.422269999999997</v>
      </c>
      <c r="C340" s="9">
        <v>-111.82264000000001</v>
      </c>
      <c r="D340" t="s">
        <v>2558</v>
      </c>
      <c r="E340" t="s">
        <v>645</v>
      </c>
      <c r="F340" t="s">
        <v>1479</v>
      </c>
      <c r="G340" t="s">
        <v>3078</v>
      </c>
      <c r="H340" t="s">
        <v>395</v>
      </c>
      <c r="I340">
        <v>33.299999999999997</v>
      </c>
      <c r="J340">
        <v>-111.667</v>
      </c>
      <c r="K340" s="3">
        <v>19843</v>
      </c>
      <c r="L340" t="s">
        <v>12</v>
      </c>
    </row>
    <row r="341" spans="1:12" x14ac:dyDescent="0.35">
      <c r="A341" t="s">
        <v>61</v>
      </c>
      <c r="B341" s="9">
        <v>25.774270000000001</v>
      </c>
      <c r="C341" s="9">
        <v>-80.193659999999994</v>
      </c>
      <c r="D341" t="s">
        <v>2692</v>
      </c>
      <c r="E341" t="s">
        <v>786</v>
      </c>
      <c r="F341" t="s">
        <v>1614</v>
      </c>
      <c r="G341" t="s">
        <v>3078</v>
      </c>
      <c r="H341" t="s">
        <v>409</v>
      </c>
      <c r="I341">
        <v>25.648</v>
      </c>
      <c r="J341">
        <v>-80.433000000000007</v>
      </c>
      <c r="K341" s="3">
        <v>27786</v>
      </c>
      <c r="L341" t="s">
        <v>12</v>
      </c>
    </row>
    <row r="342" spans="1:12" x14ac:dyDescent="0.35">
      <c r="A342" t="s">
        <v>61</v>
      </c>
      <c r="B342" s="9">
        <v>25.774270000000001</v>
      </c>
      <c r="C342" s="9">
        <v>-80.193659999999994</v>
      </c>
      <c r="D342" t="s">
        <v>2689</v>
      </c>
      <c r="E342" t="s">
        <v>783</v>
      </c>
      <c r="F342" t="s">
        <v>1611</v>
      </c>
      <c r="G342" t="s">
        <v>3078</v>
      </c>
      <c r="H342" t="s">
        <v>409</v>
      </c>
      <c r="I342">
        <v>25.791</v>
      </c>
      <c r="J342">
        <v>-80.316000000000003</v>
      </c>
      <c r="K342" s="3">
        <v>12389</v>
      </c>
      <c r="L342" t="s">
        <v>17</v>
      </c>
    </row>
    <row r="343" spans="1:12" x14ac:dyDescent="0.35">
      <c r="A343" t="s">
        <v>61</v>
      </c>
      <c r="B343" s="9">
        <v>25.774270000000001</v>
      </c>
      <c r="C343" s="9">
        <v>-80.193659999999994</v>
      </c>
      <c r="D343" t="s">
        <v>2691</v>
      </c>
      <c r="E343" t="s">
        <v>785</v>
      </c>
      <c r="F343" t="s">
        <v>1613</v>
      </c>
      <c r="G343" t="s">
        <v>3078</v>
      </c>
      <c r="H343" t="s">
        <v>409</v>
      </c>
      <c r="I343">
        <v>25.998999999999999</v>
      </c>
      <c r="J343">
        <v>-80.241</v>
      </c>
      <c r="K343" s="3">
        <v>25433</v>
      </c>
      <c r="L343" t="s">
        <v>12</v>
      </c>
    </row>
    <row r="344" spans="1:12" x14ac:dyDescent="0.35">
      <c r="A344" t="s">
        <v>61</v>
      </c>
      <c r="B344" s="9">
        <v>25.774270000000001</v>
      </c>
      <c r="C344" s="9">
        <v>-80.193659999999994</v>
      </c>
      <c r="D344" t="s">
        <v>2690</v>
      </c>
      <c r="E344" t="s">
        <v>784</v>
      </c>
      <c r="F344" t="s">
        <v>1612</v>
      </c>
      <c r="G344" t="s">
        <v>3078</v>
      </c>
      <c r="H344" t="s">
        <v>409</v>
      </c>
      <c r="I344">
        <v>25.907</v>
      </c>
      <c r="J344">
        <v>-80.28</v>
      </c>
      <c r="K344" s="3">
        <v>17102</v>
      </c>
      <c r="L344" t="s">
        <v>12</v>
      </c>
    </row>
    <row r="345" spans="1:12" x14ac:dyDescent="0.35">
      <c r="A345" t="s">
        <v>161</v>
      </c>
      <c r="B345" s="9">
        <v>31.997350000000001</v>
      </c>
      <c r="C345" s="9">
        <v>-102.07791</v>
      </c>
      <c r="D345" t="s">
        <v>2974</v>
      </c>
      <c r="E345" t="s">
        <v>1098</v>
      </c>
      <c r="F345" t="s">
        <v>1897</v>
      </c>
      <c r="G345" t="s">
        <v>3078</v>
      </c>
      <c r="H345" t="s">
        <v>478</v>
      </c>
      <c r="I345">
        <v>32.036000000000001</v>
      </c>
      <c r="J345">
        <v>-102.101</v>
      </c>
      <c r="K345" s="3">
        <v>4817</v>
      </c>
      <c r="L345" t="s">
        <v>12</v>
      </c>
    </row>
    <row r="346" spans="1:12" x14ac:dyDescent="0.35">
      <c r="A346" t="s">
        <v>161</v>
      </c>
      <c r="B346" s="9">
        <v>31.997350000000001</v>
      </c>
      <c r="C346" s="9">
        <v>-102.07791</v>
      </c>
      <c r="D346" t="s">
        <v>2975</v>
      </c>
      <c r="E346" t="s">
        <v>1099</v>
      </c>
      <c r="F346" t="s">
        <v>1898</v>
      </c>
      <c r="G346" t="s">
        <v>3078</v>
      </c>
      <c r="H346" t="s">
        <v>478</v>
      </c>
      <c r="I346">
        <v>31.948</v>
      </c>
      <c r="J346">
        <v>-102.209</v>
      </c>
      <c r="K346" s="3">
        <v>13528</v>
      </c>
      <c r="L346" t="s">
        <v>12</v>
      </c>
    </row>
    <row r="347" spans="1:12" x14ac:dyDescent="0.35">
      <c r="A347" t="s">
        <v>46</v>
      </c>
      <c r="B347" s="9">
        <v>43.038899999999998</v>
      </c>
      <c r="C347" s="9">
        <v>-87.906469999999999</v>
      </c>
      <c r="D347" t="s">
        <v>3028</v>
      </c>
      <c r="E347" t="s">
        <v>1158</v>
      </c>
      <c r="F347" t="s">
        <v>1951</v>
      </c>
      <c r="G347" t="s">
        <v>3078</v>
      </c>
      <c r="H347" t="s">
        <v>491</v>
      </c>
      <c r="I347">
        <v>42.954999999999998</v>
      </c>
      <c r="J347">
        <v>-87.903999999999996</v>
      </c>
      <c r="K347" s="3">
        <v>9331</v>
      </c>
      <c r="L347" t="s">
        <v>17</v>
      </c>
    </row>
    <row r="348" spans="1:12" x14ac:dyDescent="0.35">
      <c r="A348" t="s">
        <v>46</v>
      </c>
      <c r="B348" s="9">
        <v>43.038899999999998</v>
      </c>
      <c r="C348" s="9">
        <v>-87.906469999999999</v>
      </c>
      <c r="D348" t="s">
        <v>3029</v>
      </c>
      <c r="E348" t="s">
        <v>1159</v>
      </c>
      <c r="F348" t="s">
        <v>1952</v>
      </c>
      <c r="G348" t="s">
        <v>3078</v>
      </c>
      <c r="H348" t="s">
        <v>491</v>
      </c>
      <c r="I348">
        <v>43.109000000000002</v>
      </c>
      <c r="J348">
        <v>-88.031000000000006</v>
      </c>
      <c r="K348" s="3">
        <v>12769</v>
      </c>
      <c r="L348" t="s">
        <v>12</v>
      </c>
    </row>
    <row r="349" spans="1:12" x14ac:dyDescent="0.35">
      <c r="A349" t="s">
        <v>46</v>
      </c>
      <c r="B349" s="9">
        <v>43.038899999999998</v>
      </c>
      <c r="C349" s="9">
        <v>-87.906469999999999</v>
      </c>
      <c r="D349" t="s">
        <v>3030</v>
      </c>
      <c r="E349" t="s">
        <v>1160</v>
      </c>
      <c r="F349" t="s">
        <v>1953</v>
      </c>
      <c r="G349" t="s">
        <v>3078</v>
      </c>
      <c r="H349" t="s">
        <v>491</v>
      </c>
      <c r="I349">
        <v>43.040999999999997</v>
      </c>
      <c r="J349">
        <v>-88.236999999999995</v>
      </c>
      <c r="K349" s="3">
        <v>26863</v>
      </c>
      <c r="L349" t="s">
        <v>12</v>
      </c>
    </row>
    <row r="350" spans="1:12" x14ac:dyDescent="0.35">
      <c r="A350" t="s">
        <v>63</v>
      </c>
      <c r="B350" s="9">
        <v>44.979970000000002</v>
      </c>
      <c r="C350" s="9">
        <v>-93.263840000000002</v>
      </c>
      <c r="D350" t="s">
        <v>2807</v>
      </c>
      <c r="E350" t="s">
        <v>912</v>
      </c>
      <c r="F350" t="s">
        <v>1729</v>
      </c>
      <c r="G350" t="s">
        <v>3078</v>
      </c>
      <c r="H350" t="s">
        <v>436</v>
      </c>
      <c r="I350">
        <v>45.15</v>
      </c>
      <c r="J350">
        <v>-93.216999999999999</v>
      </c>
      <c r="K350" s="3">
        <v>19261</v>
      </c>
      <c r="L350" t="s">
        <v>12</v>
      </c>
    </row>
    <row r="351" spans="1:12" x14ac:dyDescent="0.35">
      <c r="A351" t="s">
        <v>63</v>
      </c>
      <c r="B351" s="9">
        <v>44.979970000000002</v>
      </c>
      <c r="C351" s="9">
        <v>-93.263840000000002</v>
      </c>
      <c r="D351" t="s">
        <v>2805</v>
      </c>
      <c r="E351" t="s">
        <v>910</v>
      </c>
      <c r="F351" t="s">
        <v>1727</v>
      </c>
      <c r="G351" t="s">
        <v>3078</v>
      </c>
      <c r="H351" t="s">
        <v>436</v>
      </c>
      <c r="I351">
        <v>45.061999999999998</v>
      </c>
      <c r="J351">
        <v>-93.350999999999999</v>
      </c>
      <c r="K351" s="3">
        <v>11407</v>
      </c>
      <c r="L351" t="s">
        <v>12</v>
      </c>
    </row>
    <row r="352" spans="1:12" x14ac:dyDescent="0.35">
      <c r="A352" t="s">
        <v>63</v>
      </c>
      <c r="B352" s="9">
        <v>44.979970000000002</v>
      </c>
      <c r="C352" s="9">
        <v>-93.263840000000002</v>
      </c>
      <c r="D352" t="s">
        <v>2809</v>
      </c>
      <c r="E352" t="s">
        <v>914</v>
      </c>
      <c r="F352" t="s">
        <v>1731</v>
      </c>
      <c r="G352" t="s">
        <v>3078</v>
      </c>
      <c r="H352" t="s">
        <v>436</v>
      </c>
      <c r="I352">
        <v>44.832000000000001</v>
      </c>
      <c r="J352">
        <v>-93.471000000000004</v>
      </c>
      <c r="K352" s="3">
        <v>23171</v>
      </c>
      <c r="L352" t="s">
        <v>12</v>
      </c>
    </row>
    <row r="353" spans="1:12" x14ac:dyDescent="0.35">
      <c r="A353" t="s">
        <v>63</v>
      </c>
      <c r="B353" s="9">
        <v>44.979970000000002</v>
      </c>
      <c r="C353" s="9">
        <v>-93.263840000000002</v>
      </c>
      <c r="D353" t="s">
        <v>2804</v>
      </c>
      <c r="E353" t="s">
        <v>909</v>
      </c>
      <c r="F353" t="s">
        <v>1726</v>
      </c>
      <c r="G353" t="s">
        <v>3078</v>
      </c>
      <c r="H353" t="s">
        <v>436</v>
      </c>
      <c r="I353">
        <v>44.883000000000003</v>
      </c>
      <c r="J353">
        <v>-93.228999999999999</v>
      </c>
      <c r="K353" s="3">
        <v>11125</v>
      </c>
      <c r="L353" t="s">
        <v>17</v>
      </c>
    </row>
    <row r="354" spans="1:12" x14ac:dyDescent="0.35">
      <c r="A354" t="s">
        <v>63</v>
      </c>
      <c r="B354" s="9">
        <v>44.979970000000002</v>
      </c>
      <c r="C354" s="9">
        <v>-93.263840000000002</v>
      </c>
      <c r="D354" t="s">
        <v>2808</v>
      </c>
      <c r="E354" t="s">
        <v>913</v>
      </c>
      <c r="F354" t="s">
        <v>1730</v>
      </c>
      <c r="G354" t="s">
        <v>3078</v>
      </c>
      <c r="H354" t="s">
        <v>436</v>
      </c>
      <c r="I354">
        <v>44.856999999999999</v>
      </c>
      <c r="J354">
        <v>-93.033000000000001</v>
      </c>
      <c r="K354" s="3">
        <v>22744</v>
      </c>
      <c r="L354" t="s">
        <v>12</v>
      </c>
    </row>
    <row r="355" spans="1:12" x14ac:dyDescent="0.35">
      <c r="A355" t="s">
        <v>63</v>
      </c>
      <c r="B355" s="9">
        <v>44.979970000000002</v>
      </c>
      <c r="C355" s="9">
        <v>-93.263840000000002</v>
      </c>
      <c r="D355" t="s">
        <v>2806</v>
      </c>
      <c r="E355" t="s">
        <v>911</v>
      </c>
      <c r="F355" t="s">
        <v>1728</v>
      </c>
      <c r="G355" t="s">
        <v>3078</v>
      </c>
      <c r="H355" t="s">
        <v>436</v>
      </c>
      <c r="I355">
        <v>44.932000000000002</v>
      </c>
      <c r="J355">
        <v>-93.055999999999997</v>
      </c>
      <c r="K355" s="3">
        <v>17202</v>
      </c>
      <c r="L355" t="s">
        <v>12</v>
      </c>
    </row>
    <row r="356" spans="1:12" x14ac:dyDescent="0.35">
      <c r="A356" t="s">
        <v>517</v>
      </c>
      <c r="B356" t="s">
        <v>3032</v>
      </c>
      <c r="C356" t="s">
        <v>3032</v>
      </c>
      <c r="D356" s="4" t="s">
        <v>518</v>
      </c>
      <c r="E356" t="s">
        <v>518</v>
      </c>
      <c r="F356" s="5" t="s">
        <v>519</v>
      </c>
      <c r="G356" t="s">
        <v>3078</v>
      </c>
      <c r="H356" s="6" t="s">
        <v>498</v>
      </c>
      <c r="K356" s="3"/>
      <c r="L356" t="s">
        <v>17</v>
      </c>
    </row>
    <row r="357" spans="1:12" x14ac:dyDescent="0.35">
      <c r="A357" t="s">
        <v>558</v>
      </c>
      <c r="B357" t="s">
        <v>3032</v>
      </c>
      <c r="C357" t="s">
        <v>3032</v>
      </c>
      <c r="D357" s="4" t="s">
        <v>559</v>
      </c>
      <c r="E357" t="s">
        <v>559</v>
      </c>
      <c r="F357" s="5" t="s">
        <v>560</v>
      </c>
      <c r="G357" t="s">
        <v>3078</v>
      </c>
      <c r="H357" s="6" t="s">
        <v>540</v>
      </c>
      <c r="K357" s="3"/>
      <c r="L357" t="s">
        <v>15</v>
      </c>
    </row>
    <row r="358" spans="1:12" x14ac:dyDescent="0.35">
      <c r="A358" t="s">
        <v>120</v>
      </c>
      <c r="B358" s="9">
        <v>30.69436</v>
      </c>
      <c r="C358" s="9">
        <v>-88.043049999999994</v>
      </c>
      <c r="D358" t="s">
        <v>2547</v>
      </c>
      <c r="E358" t="s">
        <v>635</v>
      </c>
      <c r="F358" t="s">
        <v>1468</v>
      </c>
      <c r="G358" t="s">
        <v>3078</v>
      </c>
      <c r="H358" t="s">
        <v>393</v>
      </c>
      <c r="I358">
        <v>30.626000000000001</v>
      </c>
      <c r="J358">
        <v>-88.067999999999998</v>
      </c>
      <c r="K358" s="3">
        <v>7967</v>
      </c>
      <c r="L358" t="s">
        <v>12</v>
      </c>
    </row>
    <row r="359" spans="1:12" x14ac:dyDescent="0.35">
      <c r="A359" t="s">
        <v>120</v>
      </c>
      <c r="B359" s="9">
        <v>30.69436</v>
      </c>
      <c r="C359" s="9">
        <v>-88.043049999999994</v>
      </c>
      <c r="D359" t="s">
        <v>2548</v>
      </c>
      <c r="E359" t="s">
        <v>636</v>
      </c>
      <c r="F359" t="s">
        <v>1469</v>
      </c>
      <c r="G359" t="s">
        <v>3078</v>
      </c>
      <c r="H359" t="s">
        <v>393</v>
      </c>
      <c r="I359">
        <v>30.687999999999999</v>
      </c>
      <c r="J359">
        <v>-88.245999999999995</v>
      </c>
      <c r="K359" s="3">
        <v>19418</v>
      </c>
      <c r="L359" t="s">
        <v>12</v>
      </c>
    </row>
    <row r="360" spans="1:12" x14ac:dyDescent="0.35">
      <c r="A360" t="s">
        <v>107</v>
      </c>
      <c r="B360" s="9">
        <v>37.639099999999999</v>
      </c>
      <c r="C360" s="9">
        <v>-120.99688</v>
      </c>
      <c r="D360" t="s">
        <v>2597</v>
      </c>
      <c r="E360" t="s">
        <v>686</v>
      </c>
      <c r="F360" t="s">
        <v>1518</v>
      </c>
      <c r="G360" t="s">
        <v>3078</v>
      </c>
      <c r="H360" t="s">
        <v>399</v>
      </c>
      <c r="I360">
        <v>37.624000000000002</v>
      </c>
      <c r="J360">
        <v>-120.95099999999999</v>
      </c>
      <c r="K360" s="3">
        <v>4375</v>
      </c>
      <c r="L360" t="s">
        <v>12</v>
      </c>
    </row>
    <row r="361" spans="1:12" x14ac:dyDescent="0.35">
      <c r="A361" t="s">
        <v>114</v>
      </c>
      <c r="B361" s="9">
        <v>32.366810000000001</v>
      </c>
      <c r="C361" s="9">
        <v>-86.299970000000002</v>
      </c>
      <c r="D361" t="s">
        <v>2549</v>
      </c>
      <c r="E361" t="s">
        <v>637</v>
      </c>
      <c r="F361" t="s">
        <v>1470</v>
      </c>
      <c r="G361" t="s">
        <v>3078</v>
      </c>
      <c r="H361" t="s">
        <v>393</v>
      </c>
      <c r="I361">
        <v>32.383000000000003</v>
      </c>
      <c r="J361">
        <v>-86.35</v>
      </c>
      <c r="K361" s="3">
        <v>5031</v>
      </c>
      <c r="L361" t="s">
        <v>12</v>
      </c>
    </row>
    <row r="362" spans="1:12" x14ac:dyDescent="0.35">
      <c r="A362" t="s">
        <v>114</v>
      </c>
      <c r="B362" s="9">
        <v>32.366810000000001</v>
      </c>
      <c r="C362" s="9">
        <v>-86.299970000000002</v>
      </c>
      <c r="D362" t="s">
        <v>2550</v>
      </c>
      <c r="E362" t="s">
        <v>2246</v>
      </c>
      <c r="F362" t="s">
        <v>1471</v>
      </c>
      <c r="G362" t="s">
        <v>3078</v>
      </c>
      <c r="H362" t="s">
        <v>393</v>
      </c>
      <c r="I362">
        <v>32.299999999999997</v>
      </c>
      <c r="J362">
        <v>-86.408000000000001</v>
      </c>
      <c r="K362" s="3">
        <v>12578</v>
      </c>
      <c r="L362" t="s">
        <v>17</v>
      </c>
    </row>
    <row r="363" spans="1:12" x14ac:dyDescent="0.35">
      <c r="A363" t="s">
        <v>49</v>
      </c>
      <c r="B363" s="9">
        <v>36.165889999999997</v>
      </c>
      <c r="C363" s="9">
        <v>-86.784440000000004</v>
      </c>
      <c r="D363" t="s">
        <v>2928</v>
      </c>
      <c r="E363" t="s">
        <v>1053</v>
      </c>
      <c r="F363" t="s">
        <v>1851</v>
      </c>
      <c r="G363" t="s">
        <v>3078</v>
      </c>
      <c r="H363" t="s">
        <v>476</v>
      </c>
      <c r="I363">
        <v>36.182000000000002</v>
      </c>
      <c r="J363">
        <v>-86.887</v>
      </c>
      <c r="K363" s="3">
        <v>9378</v>
      </c>
      <c r="L363" t="s">
        <v>12</v>
      </c>
    </row>
    <row r="364" spans="1:12" x14ac:dyDescent="0.35">
      <c r="A364" t="s">
        <v>49</v>
      </c>
      <c r="B364" s="9">
        <v>36.165889999999997</v>
      </c>
      <c r="C364" s="9">
        <v>-86.784440000000004</v>
      </c>
      <c r="D364" t="s">
        <v>2929</v>
      </c>
      <c r="E364" t="s">
        <v>1054</v>
      </c>
      <c r="F364" t="s">
        <v>1852</v>
      </c>
      <c r="G364" t="s">
        <v>3078</v>
      </c>
      <c r="H364" t="s">
        <v>476</v>
      </c>
      <c r="I364">
        <v>36.119</v>
      </c>
      <c r="J364">
        <v>-86.688999999999993</v>
      </c>
      <c r="K364" s="3">
        <v>10031</v>
      </c>
      <c r="L364" t="s">
        <v>17</v>
      </c>
    </row>
    <row r="365" spans="1:12" x14ac:dyDescent="0.35">
      <c r="A365" t="s">
        <v>49</v>
      </c>
      <c r="B365" s="9">
        <v>36.165889999999997</v>
      </c>
      <c r="C365" s="9">
        <v>-86.784440000000004</v>
      </c>
      <c r="D365" t="s">
        <v>2930</v>
      </c>
      <c r="E365" t="s">
        <v>1055</v>
      </c>
      <c r="F365" t="s">
        <v>1853</v>
      </c>
      <c r="G365" t="s">
        <v>3078</v>
      </c>
      <c r="H365" t="s">
        <v>476</v>
      </c>
      <c r="I365">
        <v>36.009</v>
      </c>
      <c r="J365">
        <v>-86.52</v>
      </c>
      <c r="K365" s="3">
        <v>29478</v>
      </c>
      <c r="L365" t="s">
        <v>12</v>
      </c>
    </row>
    <row r="366" spans="1:12" x14ac:dyDescent="0.35">
      <c r="A366" t="s">
        <v>446</v>
      </c>
      <c r="B366" t="s">
        <v>3032</v>
      </c>
      <c r="C366" t="s">
        <v>3032</v>
      </c>
      <c r="D366" s="4" t="s">
        <v>538</v>
      </c>
      <c r="E366" t="s">
        <v>538</v>
      </c>
      <c r="F366" s="5" t="s">
        <v>539</v>
      </c>
      <c r="G366" t="s">
        <v>3078</v>
      </c>
      <c r="H366" s="6" t="s">
        <v>540</v>
      </c>
      <c r="K366" s="3"/>
      <c r="L366" t="s">
        <v>13</v>
      </c>
    </row>
    <row r="367" spans="1:12" x14ac:dyDescent="0.35">
      <c r="A367" t="s">
        <v>166</v>
      </c>
      <c r="B367" s="9">
        <v>41.308149999999998</v>
      </c>
      <c r="C367" s="9">
        <v>-72.928160000000005</v>
      </c>
      <c r="D367" t="s">
        <v>2666</v>
      </c>
      <c r="E367" t="s">
        <v>758</v>
      </c>
      <c r="F367" t="s">
        <v>1588</v>
      </c>
      <c r="G367" t="s">
        <v>3078</v>
      </c>
      <c r="H367" t="s">
        <v>403</v>
      </c>
      <c r="I367">
        <v>41.51</v>
      </c>
      <c r="J367">
        <v>-72.828000000000003</v>
      </c>
      <c r="K367" s="3">
        <v>23948</v>
      </c>
      <c r="L367" t="s">
        <v>12</v>
      </c>
    </row>
    <row r="368" spans="1:12" x14ac:dyDescent="0.35">
      <c r="A368" t="s">
        <v>166</v>
      </c>
      <c r="B368" s="9">
        <v>41.308149999999998</v>
      </c>
      <c r="C368" s="9">
        <v>-72.928160000000005</v>
      </c>
      <c r="D368" t="s">
        <v>2667</v>
      </c>
      <c r="E368" t="s">
        <v>759</v>
      </c>
      <c r="F368" t="s">
        <v>1589</v>
      </c>
      <c r="G368" t="s">
        <v>3078</v>
      </c>
      <c r="H368" t="s">
        <v>403</v>
      </c>
      <c r="I368">
        <v>41.482999999999997</v>
      </c>
      <c r="J368">
        <v>-73.132999999999996</v>
      </c>
      <c r="K368" s="3">
        <v>25883</v>
      </c>
      <c r="L368" t="s">
        <v>12</v>
      </c>
    </row>
    <row r="369" spans="1:12" x14ac:dyDescent="0.35">
      <c r="A369" t="s">
        <v>66</v>
      </c>
      <c r="B369" s="9">
        <v>29.954650000000001</v>
      </c>
      <c r="C369" s="9">
        <v>-90.075069999999997</v>
      </c>
      <c r="D369" t="s">
        <v>2764</v>
      </c>
      <c r="E369" t="s">
        <v>865</v>
      </c>
      <c r="F369" t="s">
        <v>1686</v>
      </c>
      <c r="G369" t="s">
        <v>3078</v>
      </c>
      <c r="H369" t="s">
        <v>425</v>
      </c>
      <c r="I369">
        <v>30.048999999999999</v>
      </c>
      <c r="J369">
        <v>-90.028999999999996</v>
      </c>
      <c r="K369" s="3">
        <v>11390</v>
      </c>
      <c r="L369" t="s">
        <v>12</v>
      </c>
    </row>
    <row r="370" spans="1:12" x14ac:dyDescent="0.35">
      <c r="A370" t="s">
        <v>66</v>
      </c>
      <c r="B370" s="9">
        <v>29.954650000000001</v>
      </c>
      <c r="C370" s="9">
        <v>-90.075069999999997</v>
      </c>
      <c r="D370" t="s">
        <v>2766</v>
      </c>
      <c r="E370" t="s">
        <v>867</v>
      </c>
      <c r="F370" t="s">
        <v>1688</v>
      </c>
      <c r="G370" t="s">
        <v>3078</v>
      </c>
      <c r="H370" t="s">
        <v>425</v>
      </c>
      <c r="I370">
        <v>29.997</v>
      </c>
      <c r="J370">
        <v>-90.278000000000006</v>
      </c>
      <c r="K370" s="3">
        <v>20105</v>
      </c>
      <c r="L370" t="s">
        <v>17</v>
      </c>
    </row>
    <row r="371" spans="1:12" x14ac:dyDescent="0.35">
      <c r="A371" t="s">
        <v>66</v>
      </c>
      <c r="B371" s="9">
        <v>29.954650000000001</v>
      </c>
      <c r="C371" s="9">
        <v>-90.075069999999997</v>
      </c>
      <c r="D371" t="s">
        <v>2765</v>
      </c>
      <c r="E371" t="s">
        <v>866</v>
      </c>
      <c r="F371" t="s">
        <v>1687</v>
      </c>
      <c r="G371" t="s">
        <v>3078</v>
      </c>
      <c r="H371" t="s">
        <v>425</v>
      </c>
      <c r="I371">
        <v>29.817</v>
      </c>
      <c r="J371">
        <v>-90.016999999999996</v>
      </c>
      <c r="K371" s="3">
        <v>16297</v>
      </c>
      <c r="L371" t="s">
        <v>12</v>
      </c>
    </row>
    <row r="372" spans="1:12" x14ac:dyDescent="0.35">
      <c r="A372" t="s">
        <v>40</v>
      </c>
      <c r="B372" s="9">
        <v>35.086759999999998</v>
      </c>
      <c r="C372" s="9">
        <v>-90.056759999999997</v>
      </c>
      <c r="D372" t="s">
        <v>2815</v>
      </c>
      <c r="E372" t="s">
        <v>922</v>
      </c>
      <c r="F372" t="s">
        <v>1737</v>
      </c>
      <c r="G372" t="s">
        <v>3078</v>
      </c>
      <c r="H372" t="s">
        <v>438</v>
      </c>
      <c r="I372">
        <v>34.978999999999999</v>
      </c>
      <c r="J372">
        <v>-89.787000000000006</v>
      </c>
      <c r="K372" s="3">
        <v>27328</v>
      </c>
      <c r="L372" t="s">
        <v>12</v>
      </c>
    </row>
    <row r="373" spans="1:12" x14ac:dyDescent="0.35">
      <c r="A373" t="s">
        <v>11</v>
      </c>
      <c r="B373" s="9">
        <v>40.714269999999999</v>
      </c>
      <c r="C373" s="9">
        <v>-74.005970000000005</v>
      </c>
      <c r="D373" t="s">
        <v>2847</v>
      </c>
      <c r="E373" t="s">
        <v>962</v>
      </c>
      <c r="F373" t="s">
        <v>1769</v>
      </c>
      <c r="G373" t="s">
        <v>3078</v>
      </c>
      <c r="H373" t="s">
        <v>455</v>
      </c>
      <c r="I373">
        <v>40.779000000000003</v>
      </c>
      <c r="J373">
        <v>-73.968999999999994</v>
      </c>
      <c r="K373" s="3">
        <v>7842</v>
      </c>
      <c r="L373" t="s">
        <v>13</v>
      </c>
    </row>
    <row r="374" spans="1:12" x14ac:dyDescent="0.35">
      <c r="A374" t="s">
        <v>11</v>
      </c>
      <c r="B374" s="9">
        <v>40.714269999999999</v>
      </c>
      <c r="C374" s="9">
        <v>-74.005970000000005</v>
      </c>
      <c r="D374" t="s">
        <v>2850</v>
      </c>
      <c r="E374" t="s">
        <v>965</v>
      </c>
      <c r="F374" t="s">
        <v>1772</v>
      </c>
      <c r="G374" t="s">
        <v>3078</v>
      </c>
      <c r="H374" t="s">
        <v>455</v>
      </c>
      <c r="I374">
        <v>40.639000000000003</v>
      </c>
      <c r="J374">
        <v>-73.762</v>
      </c>
      <c r="K374" s="3">
        <v>22211</v>
      </c>
      <c r="L374" t="s">
        <v>12</v>
      </c>
    </row>
    <row r="375" spans="1:12" x14ac:dyDescent="0.35">
      <c r="A375" t="s">
        <v>11</v>
      </c>
      <c r="B375" s="9">
        <v>40.714269999999999</v>
      </c>
      <c r="C375" s="9">
        <v>-74.005970000000005</v>
      </c>
      <c r="D375" t="s">
        <v>2848</v>
      </c>
      <c r="E375" t="s">
        <v>963</v>
      </c>
      <c r="F375" t="s">
        <v>1770</v>
      </c>
      <c r="G375" t="s">
        <v>3078</v>
      </c>
      <c r="H375" t="s">
        <v>455</v>
      </c>
      <c r="I375">
        <v>40.779000000000003</v>
      </c>
      <c r="J375">
        <v>-73.88</v>
      </c>
      <c r="K375" s="3">
        <v>12822</v>
      </c>
      <c r="L375" t="s">
        <v>12</v>
      </c>
    </row>
    <row r="376" spans="1:12" x14ac:dyDescent="0.35">
      <c r="A376" t="s">
        <v>11</v>
      </c>
      <c r="B376" s="9">
        <v>40.714269999999999</v>
      </c>
      <c r="C376" s="9">
        <v>-74.005970000000005</v>
      </c>
      <c r="D376" t="s">
        <v>2837</v>
      </c>
      <c r="E376" t="s">
        <v>950</v>
      </c>
      <c r="F376" t="s">
        <v>1759</v>
      </c>
      <c r="G376" t="s">
        <v>3078</v>
      </c>
      <c r="H376" t="s">
        <v>451</v>
      </c>
      <c r="I376">
        <v>40.683</v>
      </c>
      <c r="J376">
        <v>-74.168999999999997</v>
      </c>
      <c r="K376" s="3">
        <v>14176</v>
      </c>
      <c r="L376" t="s">
        <v>13</v>
      </c>
    </row>
    <row r="377" spans="1:12" x14ac:dyDescent="0.35">
      <c r="A377" t="s">
        <v>11</v>
      </c>
      <c r="B377" s="9">
        <v>40.714269999999999</v>
      </c>
      <c r="C377" s="9">
        <v>-74.005970000000005</v>
      </c>
      <c r="D377" t="s">
        <v>2846</v>
      </c>
      <c r="E377" t="s">
        <v>961</v>
      </c>
      <c r="F377" t="s">
        <v>1768</v>
      </c>
      <c r="G377" t="s">
        <v>3078</v>
      </c>
      <c r="H377" t="s">
        <v>455</v>
      </c>
      <c r="I377">
        <v>40.701000000000001</v>
      </c>
      <c r="J377">
        <v>-74.009</v>
      </c>
      <c r="K377" s="3">
        <v>1497</v>
      </c>
      <c r="L377" t="s">
        <v>12</v>
      </c>
    </row>
    <row r="378" spans="1:12" x14ac:dyDescent="0.35">
      <c r="A378" t="s">
        <v>11</v>
      </c>
      <c r="B378" s="9">
        <v>40.714269999999999</v>
      </c>
      <c r="C378" s="9">
        <v>-74.005970000000005</v>
      </c>
      <c r="D378" t="s">
        <v>2849</v>
      </c>
      <c r="E378" t="s">
        <v>964</v>
      </c>
      <c r="F378" t="s">
        <v>1771</v>
      </c>
      <c r="G378" t="s">
        <v>3078</v>
      </c>
      <c r="H378" t="s">
        <v>455</v>
      </c>
      <c r="I378">
        <v>40.85</v>
      </c>
      <c r="J378">
        <v>-74.061000000000007</v>
      </c>
      <c r="K378" s="3">
        <v>15787</v>
      </c>
      <c r="L378" t="s">
        <v>12</v>
      </c>
    </row>
    <row r="379" spans="1:12" x14ac:dyDescent="0.35">
      <c r="A379" t="s">
        <v>85</v>
      </c>
      <c r="B379" s="9">
        <v>40.735660000000003</v>
      </c>
      <c r="C379" s="9">
        <v>-74.172370000000001</v>
      </c>
      <c r="D379" t="s">
        <v>2838</v>
      </c>
      <c r="E379" t="s">
        <v>951</v>
      </c>
      <c r="F379" t="s">
        <v>1760</v>
      </c>
      <c r="G379" t="s">
        <v>3078</v>
      </c>
      <c r="H379" t="s">
        <v>451</v>
      </c>
      <c r="I379">
        <v>40.875999999999998</v>
      </c>
      <c r="J379">
        <v>-74.283000000000001</v>
      </c>
      <c r="K379" s="3">
        <v>18171</v>
      </c>
      <c r="L379" t="s">
        <v>12</v>
      </c>
    </row>
    <row r="380" spans="1:12" x14ac:dyDescent="0.35">
      <c r="A380" t="s">
        <v>128</v>
      </c>
      <c r="B380" s="9">
        <v>37.083390000000001</v>
      </c>
      <c r="C380" s="9">
        <v>-76.469650000000001</v>
      </c>
      <c r="D380" t="s">
        <v>2997</v>
      </c>
      <c r="E380" t="s">
        <v>1124</v>
      </c>
      <c r="F380" t="s">
        <v>1920</v>
      </c>
      <c r="G380" t="s">
        <v>3078</v>
      </c>
      <c r="H380" t="s">
        <v>485</v>
      </c>
      <c r="I380">
        <v>37.133000000000003</v>
      </c>
      <c r="J380">
        <v>-76.599999999999994</v>
      </c>
      <c r="K380" s="3">
        <v>12807</v>
      </c>
      <c r="L380" t="s">
        <v>12</v>
      </c>
    </row>
    <row r="381" spans="1:12" x14ac:dyDescent="0.35">
      <c r="A381" t="s">
        <v>128</v>
      </c>
      <c r="B381" s="9">
        <v>37.083390000000001</v>
      </c>
      <c r="C381" s="9">
        <v>-76.469650000000001</v>
      </c>
      <c r="D381" t="s">
        <v>2996</v>
      </c>
      <c r="E381" t="s">
        <v>1123</v>
      </c>
      <c r="F381" t="s">
        <v>1919</v>
      </c>
      <c r="G381" t="s">
        <v>3078</v>
      </c>
      <c r="H381" t="s">
        <v>485</v>
      </c>
      <c r="I381">
        <v>37.082999999999998</v>
      </c>
      <c r="J381">
        <v>-76.36</v>
      </c>
      <c r="K381" s="3">
        <v>9726</v>
      </c>
      <c r="L381" t="s">
        <v>12</v>
      </c>
    </row>
    <row r="382" spans="1:12" x14ac:dyDescent="0.35">
      <c r="A382" t="s">
        <v>128</v>
      </c>
      <c r="B382" s="9">
        <v>37.083390000000001</v>
      </c>
      <c r="C382" s="9">
        <v>-76.469650000000001</v>
      </c>
      <c r="D382" t="s">
        <v>2995</v>
      </c>
      <c r="E382" t="s">
        <v>1122</v>
      </c>
      <c r="F382" t="s">
        <v>1918</v>
      </c>
      <c r="G382" t="s">
        <v>3078</v>
      </c>
      <c r="H382" t="s">
        <v>485</v>
      </c>
      <c r="I382">
        <v>37.131999999999998</v>
      </c>
      <c r="J382">
        <v>-76.492999999999995</v>
      </c>
      <c r="K382" s="3">
        <v>5788</v>
      </c>
      <c r="L382" t="s">
        <v>12</v>
      </c>
    </row>
    <row r="383" spans="1:12" x14ac:dyDescent="0.35">
      <c r="A383" t="s">
        <v>128</v>
      </c>
      <c r="B383" s="9">
        <v>37.083390000000001</v>
      </c>
      <c r="C383" s="9">
        <v>-76.469650000000001</v>
      </c>
      <c r="D383" t="s">
        <v>2998</v>
      </c>
      <c r="E383" t="s">
        <v>1125</v>
      </c>
      <c r="F383" t="s">
        <v>1921</v>
      </c>
      <c r="G383" t="s">
        <v>3078</v>
      </c>
      <c r="H383" t="s">
        <v>485</v>
      </c>
      <c r="I383">
        <v>37.238999999999997</v>
      </c>
      <c r="J383">
        <v>-76.715999999999994</v>
      </c>
      <c r="K383" s="3">
        <v>27856</v>
      </c>
      <c r="L383" t="s">
        <v>12</v>
      </c>
    </row>
    <row r="384" spans="1:12" x14ac:dyDescent="0.35">
      <c r="A384" t="s">
        <v>96</v>
      </c>
      <c r="B384" s="9">
        <v>36.846809999999998</v>
      </c>
      <c r="C384" s="9">
        <v>-76.285219999999995</v>
      </c>
      <c r="D384" t="s">
        <v>3000</v>
      </c>
      <c r="E384" t="s">
        <v>1127</v>
      </c>
      <c r="F384" t="s">
        <v>1923</v>
      </c>
      <c r="G384" t="s">
        <v>3078</v>
      </c>
      <c r="H384" t="s">
        <v>485</v>
      </c>
      <c r="I384">
        <v>36.665999999999997</v>
      </c>
      <c r="J384">
        <v>-76.320999999999998</v>
      </c>
      <c r="K384" s="3">
        <v>20356</v>
      </c>
      <c r="L384" t="s">
        <v>12</v>
      </c>
    </row>
    <row r="385" spans="1:12" x14ac:dyDescent="0.35">
      <c r="A385" t="s">
        <v>96</v>
      </c>
      <c r="B385" s="9">
        <v>36.846809999999998</v>
      </c>
      <c r="C385" s="9">
        <v>-76.285219999999995</v>
      </c>
      <c r="D385" t="s">
        <v>2999</v>
      </c>
      <c r="E385" t="s">
        <v>1126</v>
      </c>
      <c r="F385" t="s">
        <v>1922</v>
      </c>
      <c r="G385" t="s">
        <v>3078</v>
      </c>
      <c r="H385" t="s">
        <v>485</v>
      </c>
      <c r="I385">
        <v>36.78</v>
      </c>
      <c r="J385">
        <v>-76.448999999999998</v>
      </c>
      <c r="K385" s="3">
        <v>16363</v>
      </c>
      <c r="L385" t="s">
        <v>12</v>
      </c>
    </row>
    <row r="386" spans="1:12" x14ac:dyDescent="0.35">
      <c r="A386" t="s">
        <v>176</v>
      </c>
      <c r="B386" s="9">
        <v>41.138150000000003</v>
      </c>
      <c r="C386" s="9">
        <v>-73.543459999999996</v>
      </c>
      <c r="D386" t="s">
        <v>2668</v>
      </c>
      <c r="E386" t="s">
        <v>760</v>
      </c>
      <c r="F386" t="s">
        <v>1590</v>
      </c>
      <c r="G386" t="s">
        <v>3078</v>
      </c>
      <c r="H386" t="s">
        <v>403</v>
      </c>
      <c r="I386">
        <v>41.371000000000002</v>
      </c>
      <c r="J386">
        <v>-73.483000000000004</v>
      </c>
      <c r="K386" s="3">
        <v>26380</v>
      </c>
      <c r="L386" t="s">
        <v>12</v>
      </c>
    </row>
    <row r="387" spans="1:12" x14ac:dyDescent="0.35">
      <c r="A387" t="s">
        <v>520</v>
      </c>
      <c r="B387" t="s">
        <v>3032</v>
      </c>
      <c r="C387" t="s">
        <v>3032</v>
      </c>
      <c r="D387" s="4" t="s">
        <v>521</v>
      </c>
      <c r="E387" t="s">
        <v>521</v>
      </c>
      <c r="F387" s="5" t="s">
        <v>522</v>
      </c>
      <c r="G387" t="s">
        <v>3078</v>
      </c>
      <c r="H387" s="6" t="s">
        <v>498</v>
      </c>
      <c r="K387" s="3"/>
      <c r="L387" t="s">
        <v>15</v>
      </c>
    </row>
    <row r="388" spans="1:12" x14ac:dyDescent="0.35">
      <c r="A388" t="s">
        <v>523</v>
      </c>
      <c r="B388" t="s">
        <v>3032</v>
      </c>
      <c r="C388" t="s">
        <v>3032</v>
      </c>
      <c r="D388" s="4" t="s">
        <v>524</v>
      </c>
      <c r="E388" t="s">
        <v>524</v>
      </c>
      <c r="F388" s="5" t="s">
        <v>525</v>
      </c>
      <c r="G388" t="s">
        <v>3078</v>
      </c>
      <c r="H388" s="6" t="s">
        <v>498</v>
      </c>
      <c r="K388" s="3"/>
      <c r="L388" t="s">
        <v>13</v>
      </c>
    </row>
    <row r="389" spans="1:12" x14ac:dyDescent="0.35">
      <c r="A389" t="s">
        <v>62</v>
      </c>
      <c r="B389" s="9">
        <v>37.804369999999999</v>
      </c>
      <c r="C389" s="9">
        <v>-122.27079999999999</v>
      </c>
      <c r="D389" t="s">
        <v>2598</v>
      </c>
      <c r="E389" t="s">
        <v>687</v>
      </c>
      <c r="F389" t="s">
        <v>1519</v>
      </c>
      <c r="G389" t="s">
        <v>3078</v>
      </c>
      <c r="H389" t="s">
        <v>399</v>
      </c>
      <c r="I389">
        <v>37.991999999999997</v>
      </c>
      <c r="J389">
        <v>-122.05500000000001</v>
      </c>
      <c r="K389" s="3">
        <v>28174</v>
      </c>
      <c r="L389" t="s">
        <v>12</v>
      </c>
    </row>
    <row r="390" spans="1:12" x14ac:dyDescent="0.35">
      <c r="A390" t="s">
        <v>132</v>
      </c>
      <c r="B390" s="9">
        <v>33.195869999999999</v>
      </c>
      <c r="C390" s="9">
        <v>-117.37948</v>
      </c>
      <c r="D390" t="s">
        <v>2600</v>
      </c>
      <c r="E390" t="s">
        <v>689</v>
      </c>
      <c r="F390" t="s">
        <v>1521</v>
      </c>
      <c r="G390" t="s">
        <v>3078</v>
      </c>
      <c r="H390" t="s">
        <v>399</v>
      </c>
      <c r="I390">
        <v>33.299999999999997</v>
      </c>
      <c r="J390">
        <v>-117.35</v>
      </c>
      <c r="K390" s="3">
        <v>11898</v>
      </c>
      <c r="L390" t="s">
        <v>12</v>
      </c>
    </row>
    <row r="391" spans="1:12" x14ac:dyDescent="0.35">
      <c r="A391" t="s">
        <v>132</v>
      </c>
      <c r="B391" s="9">
        <v>33.195869999999999</v>
      </c>
      <c r="C391" s="9">
        <v>-117.37948</v>
      </c>
      <c r="D391" t="s">
        <v>2601</v>
      </c>
      <c r="E391" t="s">
        <v>690</v>
      </c>
      <c r="F391" t="s">
        <v>1522</v>
      </c>
      <c r="G391" t="s">
        <v>3078</v>
      </c>
      <c r="H391" t="s">
        <v>399</v>
      </c>
      <c r="I391">
        <v>33.128</v>
      </c>
      <c r="J391">
        <v>-117.279</v>
      </c>
      <c r="K391" s="3">
        <v>12018</v>
      </c>
      <c r="L391" t="s">
        <v>12</v>
      </c>
    </row>
    <row r="392" spans="1:12" x14ac:dyDescent="0.35">
      <c r="A392" t="s">
        <v>132</v>
      </c>
      <c r="B392" s="9">
        <v>33.195869999999999</v>
      </c>
      <c r="C392" s="9">
        <v>-117.37948</v>
      </c>
      <c r="D392" t="s">
        <v>2602</v>
      </c>
      <c r="E392" t="s">
        <v>691</v>
      </c>
      <c r="F392" t="s">
        <v>1523</v>
      </c>
      <c r="G392" t="s">
        <v>3078</v>
      </c>
      <c r="H392" t="s">
        <v>399</v>
      </c>
      <c r="I392">
        <v>33.286000000000001</v>
      </c>
      <c r="J392">
        <v>-117.456</v>
      </c>
      <c r="K392" s="3">
        <v>12291</v>
      </c>
      <c r="L392" t="s">
        <v>12</v>
      </c>
    </row>
    <row r="393" spans="1:12" x14ac:dyDescent="0.35">
      <c r="A393" t="s">
        <v>132</v>
      </c>
      <c r="B393" s="9">
        <v>33.195869999999999</v>
      </c>
      <c r="C393" s="9">
        <v>-117.37948</v>
      </c>
      <c r="D393" t="s">
        <v>2599</v>
      </c>
      <c r="E393" t="s">
        <v>688</v>
      </c>
      <c r="F393" t="s">
        <v>1520</v>
      </c>
      <c r="G393" t="s">
        <v>3078</v>
      </c>
      <c r="H393" t="s">
        <v>399</v>
      </c>
      <c r="I393">
        <v>33.219000000000001</v>
      </c>
      <c r="J393">
        <v>-117.349</v>
      </c>
      <c r="K393" s="3">
        <v>3828</v>
      </c>
      <c r="L393" t="s">
        <v>12</v>
      </c>
    </row>
    <row r="394" spans="1:12" x14ac:dyDescent="0.35">
      <c r="A394" t="s">
        <v>179</v>
      </c>
      <c r="B394" s="9">
        <v>31.845680000000002</v>
      </c>
      <c r="C394" s="9">
        <v>-102.36763999999999</v>
      </c>
      <c r="D394" t="s">
        <v>2976</v>
      </c>
      <c r="E394" t="s">
        <v>1100</v>
      </c>
      <c r="F394" t="s">
        <v>1899</v>
      </c>
      <c r="G394" t="s">
        <v>3078</v>
      </c>
      <c r="H394" t="s">
        <v>478</v>
      </c>
      <c r="I394">
        <v>31.920999999999999</v>
      </c>
      <c r="J394">
        <v>-102.387</v>
      </c>
      <c r="K394" s="3">
        <v>8572</v>
      </c>
      <c r="L394" t="s">
        <v>12</v>
      </c>
    </row>
    <row r="395" spans="1:12" x14ac:dyDescent="0.35">
      <c r="A395" t="s">
        <v>42</v>
      </c>
      <c r="B395" s="9">
        <v>35.467559999999999</v>
      </c>
      <c r="C395" s="9">
        <v>-97.51643</v>
      </c>
      <c r="D395" t="s">
        <v>2891</v>
      </c>
      <c r="E395" t="s">
        <v>1010</v>
      </c>
      <c r="F395" t="s">
        <v>1813</v>
      </c>
      <c r="G395" t="s">
        <v>3078</v>
      </c>
      <c r="H395" t="s">
        <v>463</v>
      </c>
      <c r="I395">
        <v>35.482999999999997</v>
      </c>
      <c r="J395">
        <v>-97.816999999999993</v>
      </c>
      <c r="K395" s="3">
        <v>27271</v>
      </c>
      <c r="L395" t="s">
        <v>12</v>
      </c>
    </row>
    <row r="396" spans="1:12" x14ac:dyDescent="0.35">
      <c r="A396" t="s">
        <v>42</v>
      </c>
      <c r="B396" s="9">
        <v>35.467559999999999</v>
      </c>
      <c r="C396" s="9">
        <v>-97.51643</v>
      </c>
      <c r="D396" t="s">
        <v>2888</v>
      </c>
      <c r="E396" t="s">
        <v>1007</v>
      </c>
      <c r="F396" t="s">
        <v>1810</v>
      </c>
      <c r="G396" t="s">
        <v>3078</v>
      </c>
      <c r="H396" t="s">
        <v>463</v>
      </c>
      <c r="I396">
        <v>35.417000000000002</v>
      </c>
      <c r="J396">
        <v>-97.382999999999996</v>
      </c>
      <c r="K396" s="3">
        <v>13330</v>
      </c>
      <c r="L396" t="s">
        <v>12</v>
      </c>
    </row>
    <row r="397" spans="1:12" x14ac:dyDescent="0.35">
      <c r="A397" t="s">
        <v>42</v>
      </c>
      <c r="B397" s="9">
        <v>35.467559999999999</v>
      </c>
      <c r="C397" s="9">
        <v>-97.51643</v>
      </c>
      <c r="D397" t="s">
        <v>2890</v>
      </c>
      <c r="E397" t="s">
        <v>1009</v>
      </c>
      <c r="F397" t="s">
        <v>1812</v>
      </c>
      <c r="G397" t="s">
        <v>3078</v>
      </c>
      <c r="H397" t="s">
        <v>463</v>
      </c>
      <c r="I397">
        <v>35.25</v>
      </c>
      <c r="J397">
        <v>-97.466999999999999</v>
      </c>
      <c r="K397" s="3">
        <v>24603</v>
      </c>
      <c r="L397" t="s">
        <v>12</v>
      </c>
    </row>
    <row r="398" spans="1:12" x14ac:dyDescent="0.35">
      <c r="A398" t="s">
        <v>42</v>
      </c>
      <c r="B398" s="9">
        <v>35.467559999999999</v>
      </c>
      <c r="C398" s="9">
        <v>-97.51643</v>
      </c>
      <c r="D398" t="s">
        <v>2889</v>
      </c>
      <c r="E398" t="s">
        <v>1008</v>
      </c>
      <c r="F398" t="s">
        <v>1811</v>
      </c>
      <c r="G398" t="s">
        <v>3078</v>
      </c>
      <c r="H398" t="s">
        <v>463</v>
      </c>
      <c r="I398">
        <v>35.533999999999999</v>
      </c>
      <c r="J398">
        <v>-97.647000000000006</v>
      </c>
      <c r="K398" s="3">
        <v>13938</v>
      </c>
      <c r="L398" t="s">
        <v>12</v>
      </c>
    </row>
    <row r="399" spans="1:12" x14ac:dyDescent="0.35">
      <c r="A399" t="s">
        <v>42</v>
      </c>
      <c r="B399" s="9">
        <v>35.467559999999999</v>
      </c>
      <c r="C399" s="9">
        <v>-97.51643</v>
      </c>
      <c r="D399" t="s">
        <v>2887</v>
      </c>
      <c r="E399" t="s">
        <v>1006</v>
      </c>
      <c r="F399" t="s">
        <v>1809</v>
      </c>
      <c r="G399" t="s">
        <v>3078</v>
      </c>
      <c r="H399" t="s">
        <v>463</v>
      </c>
      <c r="I399">
        <v>35.389000000000003</v>
      </c>
      <c r="J399">
        <v>-97.600999999999999</v>
      </c>
      <c r="K399" s="3">
        <v>11619</v>
      </c>
      <c r="L399" t="s">
        <v>17</v>
      </c>
    </row>
    <row r="400" spans="1:12" x14ac:dyDescent="0.35">
      <c r="A400" t="s">
        <v>60</v>
      </c>
      <c r="B400" s="9">
        <v>41.256259999999997</v>
      </c>
      <c r="C400" s="9">
        <v>-95.940430000000006</v>
      </c>
      <c r="D400" t="s">
        <v>2826</v>
      </c>
      <c r="E400" t="s">
        <v>936</v>
      </c>
      <c r="F400" t="s">
        <v>1748</v>
      </c>
      <c r="G400" t="s">
        <v>3078</v>
      </c>
      <c r="H400" t="s">
        <v>444</v>
      </c>
      <c r="I400">
        <v>41.417000000000002</v>
      </c>
      <c r="J400">
        <v>-96.117000000000004</v>
      </c>
      <c r="K400" s="3">
        <v>23168</v>
      </c>
      <c r="L400" t="s">
        <v>12</v>
      </c>
    </row>
    <row r="401" spans="1:12" x14ac:dyDescent="0.35">
      <c r="A401" t="s">
        <v>60</v>
      </c>
      <c r="B401" s="9">
        <v>41.256259999999997</v>
      </c>
      <c r="C401" s="9">
        <v>-95.940430000000006</v>
      </c>
      <c r="D401" t="s">
        <v>2747</v>
      </c>
      <c r="E401" t="s">
        <v>846</v>
      </c>
      <c r="F401" t="s">
        <v>1669</v>
      </c>
      <c r="G401" t="s">
        <v>3078</v>
      </c>
      <c r="H401" t="s">
        <v>419</v>
      </c>
      <c r="I401">
        <v>41.259</v>
      </c>
      <c r="J401">
        <v>-95.76</v>
      </c>
      <c r="K401" s="3">
        <v>15085</v>
      </c>
      <c r="L401" t="s">
        <v>12</v>
      </c>
    </row>
    <row r="402" spans="1:12" x14ac:dyDescent="0.35">
      <c r="A402" t="s">
        <v>60</v>
      </c>
      <c r="B402" s="9">
        <v>41.256259999999997</v>
      </c>
      <c r="C402" s="9">
        <v>-95.940430000000006</v>
      </c>
      <c r="D402" t="s">
        <v>2823</v>
      </c>
      <c r="E402" t="s">
        <v>933</v>
      </c>
      <c r="F402" t="s">
        <v>1745</v>
      </c>
      <c r="G402" t="s">
        <v>3078</v>
      </c>
      <c r="H402" t="s">
        <v>444</v>
      </c>
      <c r="I402">
        <v>41.31</v>
      </c>
      <c r="J402">
        <v>-95.899000000000001</v>
      </c>
      <c r="K402" s="3">
        <v>6905</v>
      </c>
      <c r="L402" t="s">
        <v>17</v>
      </c>
    </row>
    <row r="403" spans="1:12" x14ac:dyDescent="0.35">
      <c r="A403" t="s">
        <v>60</v>
      </c>
      <c r="B403" s="9">
        <v>41.256259999999997</v>
      </c>
      <c r="C403" s="9">
        <v>-95.940430000000006</v>
      </c>
      <c r="D403" t="s">
        <v>2825</v>
      </c>
      <c r="E403" t="s">
        <v>935</v>
      </c>
      <c r="F403" t="s">
        <v>1747</v>
      </c>
      <c r="G403" t="s">
        <v>3078</v>
      </c>
      <c r="H403" t="s">
        <v>444</v>
      </c>
      <c r="I403">
        <v>41.195999999999998</v>
      </c>
      <c r="J403">
        <v>-96.111999999999995</v>
      </c>
      <c r="K403" s="3">
        <v>15836</v>
      </c>
      <c r="L403" t="s">
        <v>12</v>
      </c>
    </row>
    <row r="404" spans="1:12" x14ac:dyDescent="0.35">
      <c r="A404" t="s">
        <v>60</v>
      </c>
      <c r="B404" s="9">
        <v>41.256259999999997</v>
      </c>
      <c r="C404" s="9">
        <v>-95.940430000000006</v>
      </c>
      <c r="D404" t="s">
        <v>2824</v>
      </c>
      <c r="E404" t="s">
        <v>934</v>
      </c>
      <c r="F404" t="s">
        <v>1746</v>
      </c>
      <c r="G404" t="s">
        <v>3078</v>
      </c>
      <c r="H404" t="s">
        <v>444</v>
      </c>
      <c r="I404">
        <v>41.116999999999997</v>
      </c>
      <c r="J404">
        <v>-95.917000000000002</v>
      </c>
      <c r="K404" s="3">
        <v>15608</v>
      </c>
      <c r="L404" t="s">
        <v>12</v>
      </c>
    </row>
    <row r="405" spans="1:12" x14ac:dyDescent="0.35">
      <c r="A405" t="s">
        <v>88</v>
      </c>
      <c r="B405" s="9">
        <v>28.538340000000002</v>
      </c>
      <c r="C405" s="9">
        <v>-81.379239999999996</v>
      </c>
      <c r="D405" t="s">
        <v>2693</v>
      </c>
      <c r="E405" t="s">
        <v>787</v>
      </c>
      <c r="F405" t="s">
        <v>1615</v>
      </c>
      <c r="G405" t="s">
        <v>3078</v>
      </c>
      <c r="H405" t="s">
        <v>409</v>
      </c>
      <c r="I405">
        <v>28.545000000000002</v>
      </c>
      <c r="J405">
        <v>-81.332999999999998</v>
      </c>
      <c r="K405" s="3">
        <v>4577</v>
      </c>
      <c r="L405" t="s">
        <v>12</v>
      </c>
    </row>
    <row r="406" spans="1:12" x14ac:dyDescent="0.35">
      <c r="A406" t="s">
        <v>88</v>
      </c>
      <c r="B406" s="9">
        <v>28.538340000000002</v>
      </c>
      <c r="C406" s="9">
        <v>-81.379239999999996</v>
      </c>
      <c r="D406" t="s">
        <v>2695</v>
      </c>
      <c r="E406" t="s">
        <v>789</v>
      </c>
      <c r="F406" t="s">
        <v>1617</v>
      </c>
      <c r="G406" t="s">
        <v>3078</v>
      </c>
      <c r="H406" t="s">
        <v>409</v>
      </c>
      <c r="I406">
        <v>28.29</v>
      </c>
      <c r="J406">
        <v>-81.436999999999998</v>
      </c>
      <c r="K406" s="3">
        <v>28186</v>
      </c>
      <c r="L406" t="s">
        <v>12</v>
      </c>
    </row>
    <row r="407" spans="1:12" x14ac:dyDescent="0.35">
      <c r="A407" t="s">
        <v>88</v>
      </c>
      <c r="B407" s="9">
        <v>28.538340000000002</v>
      </c>
      <c r="C407" s="9">
        <v>-81.379239999999996</v>
      </c>
      <c r="D407" t="s">
        <v>2694</v>
      </c>
      <c r="E407" t="s">
        <v>788</v>
      </c>
      <c r="F407" t="s">
        <v>1616</v>
      </c>
      <c r="G407" t="s">
        <v>3078</v>
      </c>
      <c r="H407" t="s">
        <v>409</v>
      </c>
      <c r="I407">
        <v>28.434000000000001</v>
      </c>
      <c r="J407">
        <v>-81.325000000000003</v>
      </c>
      <c r="K407" s="3">
        <v>12755</v>
      </c>
      <c r="L407" t="s">
        <v>17</v>
      </c>
    </row>
    <row r="408" spans="1:12" x14ac:dyDescent="0.35">
      <c r="A408" t="s">
        <v>88</v>
      </c>
      <c r="B408" s="9">
        <v>28.538340000000002</v>
      </c>
      <c r="C408" s="9">
        <v>-81.379239999999996</v>
      </c>
      <c r="D408" t="s">
        <v>2696</v>
      </c>
      <c r="E408" t="s">
        <v>790</v>
      </c>
      <c r="F408" t="s">
        <v>1618</v>
      </c>
      <c r="G408" t="s">
        <v>3078</v>
      </c>
      <c r="H408" t="s">
        <v>409</v>
      </c>
      <c r="I408">
        <v>28.78</v>
      </c>
      <c r="J408">
        <v>-81.244</v>
      </c>
      <c r="K408" s="3">
        <v>29936</v>
      </c>
      <c r="L408" t="s">
        <v>12</v>
      </c>
    </row>
    <row r="409" spans="1:12" x14ac:dyDescent="0.35">
      <c r="A409" t="s">
        <v>124</v>
      </c>
      <c r="B409" s="9">
        <v>38.982230000000001</v>
      </c>
      <c r="C409" s="9">
        <v>-94.670789999999997</v>
      </c>
      <c r="D409" t="s">
        <v>2748</v>
      </c>
      <c r="E409" t="s">
        <v>848</v>
      </c>
      <c r="F409" t="s">
        <v>1670</v>
      </c>
      <c r="G409" t="s">
        <v>3078</v>
      </c>
      <c r="H409" t="s">
        <v>421</v>
      </c>
      <c r="I409">
        <v>38.85</v>
      </c>
      <c r="J409">
        <v>-94.739000000000004</v>
      </c>
      <c r="K409" s="3">
        <v>15843</v>
      </c>
      <c r="L409" t="s">
        <v>12</v>
      </c>
    </row>
    <row r="410" spans="1:12" x14ac:dyDescent="0.35">
      <c r="A410" t="s">
        <v>124</v>
      </c>
      <c r="B410" s="9">
        <v>38.982230000000001</v>
      </c>
      <c r="C410" s="9">
        <v>-94.670789999999997</v>
      </c>
      <c r="D410" t="s">
        <v>2749</v>
      </c>
      <c r="E410" t="s">
        <v>849</v>
      </c>
      <c r="F410" t="s">
        <v>1671</v>
      </c>
      <c r="G410" t="s">
        <v>3078</v>
      </c>
      <c r="H410" t="s">
        <v>421</v>
      </c>
      <c r="I410">
        <v>38.832000000000001</v>
      </c>
      <c r="J410">
        <v>-94.89</v>
      </c>
      <c r="K410" s="3">
        <v>25275</v>
      </c>
      <c r="L410" t="s">
        <v>12</v>
      </c>
    </row>
    <row r="411" spans="1:12" x14ac:dyDescent="0.35">
      <c r="A411" t="s">
        <v>111</v>
      </c>
      <c r="B411" s="9">
        <v>34.197499999999998</v>
      </c>
      <c r="C411" s="9">
        <v>-119.17704999999999</v>
      </c>
      <c r="D411" t="s">
        <v>2604</v>
      </c>
      <c r="E411" t="s">
        <v>693</v>
      </c>
      <c r="F411" t="s">
        <v>1525</v>
      </c>
      <c r="G411" t="s">
        <v>3078</v>
      </c>
      <c r="H411" t="s">
        <v>399</v>
      </c>
      <c r="I411">
        <v>34.216999999999999</v>
      </c>
      <c r="J411">
        <v>-119.083</v>
      </c>
      <c r="K411" s="3">
        <v>8916</v>
      </c>
      <c r="L411" t="s">
        <v>12</v>
      </c>
    </row>
    <row r="412" spans="1:12" x14ac:dyDescent="0.35">
      <c r="A412" t="s">
        <v>111</v>
      </c>
      <c r="B412" s="9">
        <v>34.197499999999998</v>
      </c>
      <c r="C412" s="9">
        <v>-119.17704999999999</v>
      </c>
      <c r="D412" t="s">
        <v>2603</v>
      </c>
      <c r="E412" t="s">
        <v>692</v>
      </c>
      <c r="F412" t="s">
        <v>1524</v>
      </c>
      <c r="G412" t="s">
        <v>3078</v>
      </c>
      <c r="H412" t="s">
        <v>399</v>
      </c>
      <c r="I412">
        <v>34.201000000000001</v>
      </c>
      <c r="J412">
        <v>-119.20699999999999</v>
      </c>
      <c r="K412" s="3">
        <v>2781</v>
      </c>
      <c r="L412" t="s">
        <v>12</v>
      </c>
    </row>
    <row r="413" spans="1:12" x14ac:dyDescent="0.35">
      <c r="A413" t="s">
        <v>111</v>
      </c>
      <c r="B413" s="9">
        <v>34.197499999999998</v>
      </c>
      <c r="C413" s="9">
        <v>-119.17704999999999</v>
      </c>
      <c r="D413" t="s">
        <v>2605</v>
      </c>
      <c r="E413" t="s">
        <v>694</v>
      </c>
      <c r="F413" t="s">
        <v>1526</v>
      </c>
      <c r="G413" t="s">
        <v>3078</v>
      </c>
      <c r="H413" t="s">
        <v>399</v>
      </c>
      <c r="I413">
        <v>34.116999999999997</v>
      </c>
      <c r="J413">
        <v>-119.117</v>
      </c>
      <c r="K413" s="3">
        <v>10519</v>
      </c>
      <c r="L413" t="s">
        <v>12</v>
      </c>
    </row>
    <row r="414" spans="1:12" x14ac:dyDescent="0.35">
      <c r="A414" t="s">
        <v>561</v>
      </c>
      <c r="B414" t="s">
        <v>3032</v>
      </c>
      <c r="C414" t="s">
        <v>3032</v>
      </c>
      <c r="D414" s="4" t="s">
        <v>562</v>
      </c>
      <c r="E414" t="s">
        <v>562</v>
      </c>
      <c r="F414" s="5" t="s">
        <v>563</v>
      </c>
      <c r="G414" t="s">
        <v>3078</v>
      </c>
      <c r="H414" s="6" t="s">
        <v>540</v>
      </c>
      <c r="K414" s="3"/>
      <c r="L414" t="s">
        <v>15</v>
      </c>
    </row>
    <row r="415" spans="1:12" x14ac:dyDescent="0.35">
      <c r="A415" t="s">
        <v>198</v>
      </c>
      <c r="B415" s="9">
        <v>28.034459999999999</v>
      </c>
      <c r="C415" s="9">
        <v>-80.588660000000004</v>
      </c>
      <c r="D415" t="s">
        <v>2697</v>
      </c>
      <c r="E415" t="s">
        <v>791</v>
      </c>
      <c r="F415" t="s">
        <v>1619</v>
      </c>
      <c r="G415" t="s">
        <v>3078</v>
      </c>
      <c r="H415" t="s">
        <v>409</v>
      </c>
      <c r="I415">
        <v>28.100999999999999</v>
      </c>
      <c r="J415">
        <v>-80.644000000000005</v>
      </c>
      <c r="K415" s="3">
        <v>9177</v>
      </c>
      <c r="L415" t="s">
        <v>12</v>
      </c>
    </row>
    <row r="416" spans="1:12" x14ac:dyDescent="0.35">
      <c r="A416" t="s">
        <v>198</v>
      </c>
      <c r="B416" s="9">
        <v>28.034459999999999</v>
      </c>
      <c r="C416" s="9">
        <v>-80.588660000000004</v>
      </c>
      <c r="D416" t="s">
        <v>2698</v>
      </c>
      <c r="E416" t="s">
        <v>792</v>
      </c>
      <c r="F416" t="s">
        <v>1620</v>
      </c>
      <c r="G416" t="s">
        <v>3078</v>
      </c>
      <c r="H416" t="s">
        <v>409</v>
      </c>
      <c r="I416">
        <v>28.233000000000001</v>
      </c>
      <c r="J416">
        <v>-80.599999999999994</v>
      </c>
      <c r="K416" s="3">
        <v>22104</v>
      </c>
      <c r="L416" t="s">
        <v>12</v>
      </c>
    </row>
    <row r="417" spans="1:12" x14ac:dyDescent="0.35">
      <c r="A417" t="s">
        <v>150</v>
      </c>
      <c r="B417" s="9">
        <v>40.91677</v>
      </c>
      <c r="C417" s="9">
        <v>-74.171809999999994</v>
      </c>
      <c r="D417" t="s">
        <v>2839</v>
      </c>
      <c r="E417" t="s">
        <v>952</v>
      </c>
      <c r="F417" t="s">
        <v>1761</v>
      </c>
      <c r="G417" t="s">
        <v>3078</v>
      </c>
      <c r="H417" t="s">
        <v>451</v>
      </c>
      <c r="I417">
        <v>40.799999999999997</v>
      </c>
      <c r="J417">
        <v>-74.417000000000002</v>
      </c>
      <c r="K417" s="3">
        <v>24367</v>
      </c>
      <c r="L417" t="s">
        <v>12</v>
      </c>
    </row>
    <row r="418" spans="1:12" x14ac:dyDescent="0.35">
      <c r="A418" t="s">
        <v>195</v>
      </c>
      <c r="B418" s="9">
        <v>29.563569999999999</v>
      </c>
      <c r="C418" s="9">
        <v>-95.286050000000003</v>
      </c>
      <c r="D418" t="s">
        <v>2977</v>
      </c>
      <c r="E418" t="s">
        <v>1101</v>
      </c>
      <c r="F418" t="s">
        <v>1900</v>
      </c>
      <c r="G418" t="s">
        <v>3078</v>
      </c>
      <c r="H418" t="s">
        <v>478</v>
      </c>
      <c r="I418">
        <v>29.506</v>
      </c>
      <c r="J418">
        <v>-95.477000000000004</v>
      </c>
      <c r="K418" s="3">
        <v>19551</v>
      </c>
      <c r="L418" t="s">
        <v>12</v>
      </c>
    </row>
    <row r="419" spans="1:12" x14ac:dyDescent="0.35">
      <c r="A419" t="s">
        <v>188</v>
      </c>
      <c r="B419" s="9">
        <v>40.693649999999998</v>
      </c>
      <c r="C419" s="9">
        <v>-89.588989999999995</v>
      </c>
      <c r="D419" t="s">
        <v>2730</v>
      </c>
      <c r="E419" t="s">
        <v>827</v>
      </c>
      <c r="F419" t="s">
        <v>1652</v>
      </c>
      <c r="G419" t="s">
        <v>3078</v>
      </c>
      <c r="H419" t="s">
        <v>415</v>
      </c>
      <c r="I419">
        <v>40.667999999999999</v>
      </c>
      <c r="J419">
        <v>-89.683999999999997</v>
      </c>
      <c r="K419" s="3">
        <v>8504</v>
      </c>
      <c r="L419" t="s">
        <v>17</v>
      </c>
    </row>
    <row r="420" spans="1:12" x14ac:dyDescent="0.35">
      <c r="A420" t="s">
        <v>19</v>
      </c>
      <c r="B420" s="9">
        <v>39.952330000000003</v>
      </c>
      <c r="C420" s="9">
        <v>-75.163790000000006</v>
      </c>
      <c r="D420" t="s">
        <v>2904</v>
      </c>
      <c r="E420" t="s">
        <v>1026</v>
      </c>
      <c r="F420" t="s">
        <v>1827</v>
      </c>
      <c r="G420" t="s">
        <v>3078</v>
      </c>
      <c r="H420" t="s">
        <v>467</v>
      </c>
      <c r="I420">
        <v>40.082000000000001</v>
      </c>
      <c r="J420">
        <v>-75.010999999999996</v>
      </c>
      <c r="K420" s="3">
        <v>19421</v>
      </c>
      <c r="L420" t="s">
        <v>12</v>
      </c>
    </row>
    <row r="421" spans="1:12" x14ac:dyDescent="0.35">
      <c r="A421" t="s">
        <v>19</v>
      </c>
      <c r="B421" s="9">
        <v>39.952330000000003</v>
      </c>
      <c r="C421" s="9">
        <v>-75.163790000000006</v>
      </c>
      <c r="D421" t="s">
        <v>2902</v>
      </c>
      <c r="E421" t="s">
        <v>1024</v>
      </c>
      <c r="F421" t="s">
        <v>1825</v>
      </c>
      <c r="G421" t="s">
        <v>3078</v>
      </c>
      <c r="H421" t="s">
        <v>467</v>
      </c>
      <c r="I421">
        <v>39.872999999999998</v>
      </c>
      <c r="J421">
        <v>-75.227000000000004</v>
      </c>
      <c r="K421" s="3">
        <v>10338</v>
      </c>
      <c r="L421" t="s">
        <v>13</v>
      </c>
    </row>
    <row r="422" spans="1:12" x14ac:dyDescent="0.35">
      <c r="A422" t="s">
        <v>19</v>
      </c>
      <c r="B422" s="9">
        <v>39.952330000000003</v>
      </c>
      <c r="C422" s="9">
        <v>-75.163790000000006</v>
      </c>
      <c r="D422" t="s">
        <v>2905</v>
      </c>
      <c r="E422" t="s">
        <v>1027</v>
      </c>
      <c r="F422" t="s">
        <v>1828</v>
      </c>
      <c r="G422" t="s">
        <v>3078</v>
      </c>
      <c r="H422" t="s">
        <v>467</v>
      </c>
      <c r="I422">
        <v>39.948999999999998</v>
      </c>
      <c r="J422">
        <v>-74.841999999999999</v>
      </c>
      <c r="K422" s="3">
        <v>27432</v>
      </c>
      <c r="L422" t="s">
        <v>12</v>
      </c>
    </row>
    <row r="423" spans="1:12" x14ac:dyDescent="0.35">
      <c r="A423" t="s">
        <v>19</v>
      </c>
      <c r="B423" s="9">
        <v>39.952330000000003</v>
      </c>
      <c r="C423" s="9">
        <v>-75.163790000000006</v>
      </c>
      <c r="D423" t="s">
        <v>2903</v>
      </c>
      <c r="E423" t="s">
        <v>1025</v>
      </c>
      <c r="F423" t="s">
        <v>1826</v>
      </c>
      <c r="G423" t="s">
        <v>3078</v>
      </c>
      <c r="H423" t="s">
        <v>467</v>
      </c>
      <c r="I423">
        <v>40.1</v>
      </c>
      <c r="J423">
        <v>-75.266999999999996</v>
      </c>
      <c r="K423" s="3">
        <v>18623</v>
      </c>
      <c r="L423" t="s">
        <v>12</v>
      </c>
    </row>
    <row r="424" spans="1:12" x14ac:dyDescent="0.35">
      <c r="A424" t="s">
        <v>20</v>
      </c>
      <c r="B424" s="9">
        <v>33.44838</v>
      </c>
      <c r="C424" s="9">
        <v>-112.07404</v>
      </c>
      <c r="D424" t="s">
        <v>2560</v>
      </c>
      <c r="E424" t="s">
        <v>647</v>
      </c>
      <c r="F424" t="s">
        <v>1481</v>
      </c>
      <c r="G424" t="s">
        <v>3078</v>
      </c>
      <c r="H424" t="s">
        <v>395</v>
      </c>
      <c r="I424">
        <v>33.527000000000001</v>
      </c>
      <c r="J424">
        <v>-112.295</v>
      </c>
      <c r="K424" s="3">
        <v>22278</v>
      </c>
      <c r="L424" t="s">
        <v>12</v>
      </c>
    </row>
    <row r="425" spans="1:12" x14ac:dyDescent="0.35">
      <c r="A425" t="s">
        <v>20</v>
      </c>
      <c r="B425" s="9">
        <v>33.44838</v>
      </c>
      <c r="C425" s="9">
        <v>-112.07404</v>
      </c>
      <c r="D425" t="s">
        <v>2564</v>
      </c>
      <c r="E425" t="s">
        <v>651</v>
      </c>
      <c r="F425" t="s">
        <v>1485</v>
      </c>
      <c r="G425" t="s">
        <v>3078</v>
      </c>
      <c r="H425" t="s">
        <v>395</v>
      </c>
      <c r="I425">
        <v>33.549999999999997</v>
      </c>
      <c r="J425">
        <v>-112.367</v>
      </c>
      <c r="K425" s="3">
        <v>29421</v>
      </c>
      <c r="L425" t="s">
        <v>12</v>
      </c>
    </row>
    <row r="426" spans="1:12" x14ac:dyDescent="0.35">
      <c r="A426" t="s">
        <v>20</v>
      </c>
      <c r="B426" s="9">
        <v>33.44838</v>
      </c>
      <c r="C426" s="9">
        <v>-112.07404</v>
      </c>
      <c r="D426" t="s">
        <v>2562</v>
      </c>
      <c r="E426" t="s">
        <v>649</v>
      </c>
      <c r="F426" t="s">
        <v>1483</v>
      </c>
      <c r="G426" t="s">
        <v>3078</v>
      </c>
      <c r="H426" t="s">
        <v>395</v>
      </c>
      <c r="I426">
        <v>33.688000000000002</v>
      </c>
      <c r="J426">
        <v>-112.08199999999999</v>
      </c>
      <c r="K426" s="3">
        <v>26654</v>
      </c>
      <c r="L426" t="s">
        <v>12</v>
      </c>
    </row>
    <row r="427" spans="1:12" x14ac:dyDescent="0.35">
      <c r="A427" t="s">
        <v>20</v>
      </c>
      <c r="B427" s="9">
        <v>33.44838</v>
      </c>
      <c r="C427" s="9">
        <v>-112.07404</v>
      </c>
      <c r="D427" t="s">
        <v>2563</v>
      </c>
      <c r="E427" t="s">
        <v>650</v>
      </c>
      <c r="F427" t="s">
        <v>1484</v>
      </c>
      <c r="G427" t="s">
        <v>3078</v>
      </c>
      <c r="H427" t="s">
        <v>395</v>
      </c>
      <c r="I427">
        <v>33.417000000000002</v>
      </c>
      <c r="J427">
        <v>-112.383</v>
      </c>
      <c r="K427" s="3">
        <v>28881</v>
      </c>
      <c r="L427" t="s">
        <v>12</v>
      </c>
    </row>
    <row r="428" spans="1:12" x14ac:dyDescent="0.35">
      <c r="A428" t="s">
        <v>20</v>
      </c>
      <c r="B428" s="9">
        <v>33.44838</v>
      </c>
      <c r="C428" s="9">
        <v>-112.07404</v>
      </c>
      <c r="D428" t="s">
        <v>2559</v>
      </c>
      <c r="E428" t="s">
        <v>646</v>
      </c>
      <c r="F428" t="s">
        <v>1480</v>
      </c>
      <c r="G428" t="s">
        <v>3078</v>
      </c>
      <c r="H428" t="s">
        <v>395</v>
      </c>
      <c r="I428">
        <v>33.427999999999997</v>
      </c>
      <c r="J428">
        <v>-112.004</v>
      </c>
      <c r="K428" s="3">
        <v>6882</v>
      </c>
      <c r="L428" t="s">
        <v>21</v>
      </c>
    </row>
    <row r="429" spans="1:12" x14ac:dyDescent="0.35">
      <c r="A429" t="s">
        <v>20</v>
      </c>
      <c r="B429" s="9">
        <v>33.44838</v>
      </c>
      <c r="C429" s="9">
        <v>-112.07404</v>
      </c>
      <c r="D429" t="s">
        <v>2561</v>
      </c>
      <c r="E429" t="s">
        <v>648</v>
      </c>
      <c r="F429" t="s">
        <v>1482</v>
      </c>
      <c r="G429" t="s">
        <v>3078</v>
      </c>
      <c r="H429" t="s">
        <v>395</v>
      </c>
      <c r="I429">
        <v>33.622999999999998</v>
      </c>
      <c r="J429">
        <v>-111.911</v>
      </c>
      <c r="K429" s="3">
        <v>24604</v>
      </c>
      <c r="L429" t="s">
        <v>12</v>
      </c>
    </row>
    <row r="430" spans="1:12" x14ac:dyDescent="0.35">
      <c r="A430" t="s">
        <v>78</v>
      </c>
      <c r="B430" s="9">
        <v>40.440620000000003</v>
      </c>
      <c r="C430" s="9">
        <v>-79.995890000000003</v>
      </c>
      <c r="D430" t="s">
        <v>2906</v>
      </c>
      <c r="E430" t="s">
        <v>1028</v>
      </c>
      <c r="F430" t="s">
        <v>1829</v>
      </c>
      <c r="G430" t="s">
        <v>3078</v>
      </c>
      <c r="H430" t="s">
        <v>467</v>
      </c>
      <c r="I430">
        <v>40.354999999999997</v>
      </c>
      <c r="J430">
        <v>-79.921999999999997</v>
      </c>
      <c r="K430" s="3">
        <v>11392</v>
      </c>
      <c r="L430" t="s">
        <v>12</v>
      </c>
    </row>
    <row r="431" spans="1:12" x14ac:dyDescent="0.35">
      <c r="A431" t="s">
        <v>78</v>
      </c>
      <c r="B431" s="9">
        <v>40.440620000000003</v>
      </c>
      <c r="C431" s="9">
        <v>-79.995890000000003</v>
      </c>
      <c r="D431" t="s">
        <v>2907</v>
      </c>
      <c r="E431" t="s">
        <v>1029</v>
      </c>
      <c r="F431" t="s">
        <v>1830</v>
      </c>
      <c r="G431" t="s">
        <v>3078</v>
      </c>
      <c r="H431" t="s">
        <v>467</v>
      </c>
      <c r="I431">
        <v>40.484999999999999</v>
      </c>
      <c r="J431">
        <v>-80.213999999999999</v>
      </c>
      <c r="K431" s="3">
        <v>19100</v>
      </c>
      <c r="L431" t="s">
        <v>13</v>
      </c>
    </row>
    <row r="432" spans="1:12" x14ac:dyDescent="0.35">
      <c r="A432" t="s">
        <v>526</v>
      </c>
      <c r="B432" t="s">
        <v>3032</v>
      </c>
      <c r="C432" t="s">
        <v>3032</v>
      </c>
      <c r="D432" s="4" t="s">
        <v>527</v>
      </c>
      <c r="E432" t="s">
        <v>527</v>
      </c>
      <c r="F432" s="5" t="s">
        <v>528</v>
      </c>
      <c r="G432" t="s">
        <v>3078</v>
      </c>
      <c r="H432" s="6" t="s">
        <v>498</v>
      </c>
      <c r="K432" s="3"/>
      <c r="L432" t="s">
        <v>17</v>
      </c>
    </row>
    <row r="433" spans="1:12" x14ac:dyDescent="0.35">
      <c r="A433" t="s">
        <v>84</v>
      </c>
      <c r="B433" s="9">
        <v>33.019840000000002</v>
      </c>
      <c r="C433" s="9">
        <v>-96.698890000000006</v>
      </c>
      <c r="D433" t="s">
        <v>2978</v>
      </c>
      <c r="E433" t="s">
        <v>1102</v>
      </c>
      <c r="F433" t="s">
        <v>1901</v>
      </c>
      <c r="G433" t="s">
        <v>3078</v>
      </c>
      <c r="H433" t="s">
        <v>478</v>
      </c>
      <c r="I433">
        <v>33.19</v>
      </c>
      <c r="J433">
        <v>-96.590999999999994</v>
      </c>
      <c r="K433" s="3">
        <v>21424</v>
      </c>
      <c r="L433" t="s">
        <v>12</v>
      </c>
    </row>
    <row r="434" spans="1:12" x14ac:dyDescent="0.35">
      <c r="A434" t="s">
        <v>84</v>
      </c>
      <c r="B434" s="9">
        <v>33.019840000000002</v>
      </c>
      <c r="C434" s="9">
        <v>-96.698890000000006</v>
      </c>
      <c r="D434" t="s">
        <v>2979</v>
      </c>
      <c r="E434" t="s">
        <v>1103</v>
      </c>
      <c r="F434" t="s">
        <v>1902</v>
      </c>
      <c r="G434" t="s">
        <v>3078</v>
      </c>
      <c r="H434" t="s">
        <v>478</v>
      </c>
      <c r="I434">
        <v>32.930999999999997</v>
      </c>
      <c r="J434">
        <v>-96.435000000000002</v>
      </c>
      <c r="K434" s="3">
        <v>26524</v>
      </c>
      <c r="L434" t="s">
        <v>12</v>
      </c>
    </row>
    <row r="435" spans="1:12" x14ac:dyDescent="0.35">
      <c r="A435" t="s">
        <v>140</v>
      </c>
      <c r="B435" s="9">
        <v>27.29393</v>
      </c>
      <c r="C435" s="9">
        <v>-80.35033</v>
      </c>
      <c r="D435" t="s">
        <v>2700</v>
      </c>
      <c r="E435" t="s">
        <v>794</v>
      </c>
      <c r="F435" t="s">
        <v>1622</v>
      </c>
      <c r="G435" t="s">
        <v>3078</v>
      </c>
      <c r="H435" t="s">
        <v>409</v>
      </c>
      <c r="I435">
        <v>27.498000000000001</v>
      </c>
      <c r="J435">
        <v>-80.376999999999995</v>
      </c>
      <c r="K435" s="3">
        <v>22843</v>
      </c>
      <c r="L435" t="s">
        <v>12</v>
      </c>
    </row>
    <row r="436" spans="1:12" x14ac:dyDescent="0.35">
      <c r="A436" t="s">
        <v>140</v>
      </c>
      <c r="B436" s="9">
        <v>27.29393</v>
      </c>
      <c r="C436" s="9">
        <v>-80.35033</v>
      </c>
      <c r="D436" t="s">
        <v>2699</v>
      </c>
      <c r="E436" t="s">
        <v>793</v>
      </c>
      <c r="F436" t="s">
        <v>1621</v>
      </c>
      <c r="G436" t="s">
        <v>3078</v>
      </c>
      <c r="H436" t="s">
        <v>409</v>
      </c>
      <c r="I436">
        <v>27.181999999999999</v>
      </c>
      <c r="J436">
        <v>-80.221000000000004</v>
      </c>
      <c r="K436" s="3">
        <v>17843</v>
      </c>
      <c r="L436" t="s">
        <v>12</v>
      </c>
    </row>
    <row r="437" spans="1:12" x14ac:dyDescent="0.35">
      <c r="A437" t="s">
        <v>41</v>
      </c>
      <c r="B437" s="9">
        <v>45.523449999999997</v>
      </c>
      <c r="C437" s="9">
        <v>-122.67621</v>
      </c>
      <c r="D437" t="s">
        <v>3010</v>
      </c>
      <c r="E437" t="s">
        <v>1138</v>
      </c>
      <c r="F437" t="s">
        <v>1933</v>
      </c>
      <c r="G437" t="s">
        <v>3078</v>
      </c>
      <c r="H437" t="s">
        <v>487</v>
      </c>
      <c r="I437">
        <v>45.621000000000002</v>
      </c>
      <c r="J437">
        <v>-122.657</v>
      </c>
      <c r="K437" s="3">
        <v>10949</v>
      </c>
      <c r="L437" t="s">
        <v>12</v>
      </c>
    </row>
    <row r="438" spans="1:12" x14ac:dyDescent="0.35">
      <c r="A438" t="s">
        <v>41</v>
      </c>
      <c r="B438" s="9">
        <v>45.523449999999997</v>
      </c>
      <c r="C438" s="9">
        <v>-122.67621</v>
      </c>
      <c r="D438" t="s">
        <v>2896</v>
      </c>
      <c r="E438" t="s">
        <v>1016</v>
      </c>
      <c r="F438" t="s">
        <v>1818</v>
      </c>
      <c r="G438" t="s">
        <v>3078</v>
      </c>
      <c r="H438" t="s">
        <v>465</v>
      </c>
      <c r="I438">
        <v>45.595999999999997</v>
      </c>
      <c r="J438">
        <v>-122.60899999999999</v>
      </c>
      <c r="K438" s="3">
        <v>9615</v>
      </c>
      <c r="L438" t="s">
        <v>15</v>
      </c>
    </row>
    <row r="439" spans="1:12" x14ac:dyDescent="0.35">
      <c r="A439" t="s">
        <v>41</v>
      </c>
      <c r="B439" s="9">
        <v>45.523449999999997</v>
      </c>
      <c r="C439" s="9">
        <v>-122.67621</v>
      </c>
      <c r="D439" t="s">
        <v>3012</v>
      </c>
      <c r="E439" t="s">
        <v>1140</v>
      </c>
      <c r="F439" t="s">
        <v>1935</v>
      </c>
      <c r="G439" t="s">
        <v>3078</v>
      </c>
      <c r="H439" t="s">
        <v>487</v>
      </c>
      <c r="I439">
        <v>45.540999999999997</v>
      </c>
      <c r="J439">
        <v>-122.949</v>
      </c>
      <c r="K439" s="3">
        <v>21337</v>
      </c>
      <c r="L439" t="s">
        <v>12</v>
      </c>
    </row>
    <row r="440" spans="1:12" x14ac:dyDescent="0.35">
      <c r="A440" t="s">
        <v>41</v>
      </c>
      <c r="B440" s="9">
        <v>45.523449999999997</v>
      </c>
      <c r="C440" s="9">
        <v>-122.67621</v>
      </c>
      <c r="D440" t="s">
        <v>3011</v>
      </c>
      <c r="E440" t="s">
        <v>1139</v>
      </c>
      <c r="F440" t="s">
        <v>1934</v>
      </c>
      <c r="G440" t="s">
        <v>3078</v>
      </c>
      <c r="H440" t="s">
        <v>487</v>
      </c>
      <c r="I440">
        <v>45.551000000000002</v>
      </c>
      <c r="J440">
        <v>-122.40900000000001</v>
      </c>
      <c r="K440" s="3">
        <v>21036</v>
      </c>
      <c r="L440" t="s">
        <v>12</v>
      </c>
    </row>
    <row r="441" spans="1:12" x14ac:dyDescent="0.35">
      <c r="A441" t="s">
        <v>129</v>
      </c>
      <c r="B441" s="9">
        <v>41.823990000000002</v>
      </c>
      <c r="C441" s="9">
        <v>-71.41283</v>
      </c>
      <c r="D441" t="s">
        <v>2909</v>
      </c>
      <c r="E441" t="s">
        <v>1031</v>
      </c>
      <c r="F441" t="s">
        <v>1832</v>
      </c>
      <c r="G441" t="s">
        <v>3078</v>
      </c>
      <c r="H441" t="s">
        <v>469</v>
      </c>
      <c r="I441">
        <v>41.920999999999999</v>
      </c>
      <c r="J441">
        <v>-71.491</v>
      </c>
      <c r="K441" s="3">
        <v>12579</v>
      </c>
      <c r="L441" t="s">
        <v>12</v>
      </c>
    </row>
    <row r="442" spans="1:12" x14ac:dyDescent="0.35">
      <c r="A442" t="s">
        <v>129</v>
      </c>
      <c r="B442" s="9">
        <v>41.823990000000002</v>
      </c>
      <c r="C442" s="9">
        <v>-71.41283</v>
      </c>
      <c r="D442" t="s">
        <v>2910</v>
      </c>
      <c r="E442" t="s">
        <v>1032</v>
      </c>
      <c r="F442" t="s">
        <v>1833</v>
      </c>
      <c r="G442" t="s">
        <v>3078</v>
      </c>
      <c r="H442" t="s">
        <v>469</v>
      </c>
      <c r="I442">
        <v>41.597000000000001</v>
      </c>
      <c r="J442">
        <v>-71.412000000000006</v>
      </c>
      <c r="K442" s="3">
        <v>25240</v>
      </c>
      <c r="L442" t="s">
        <v>12</v>
      </c>
    </row>
    <row r="443" spans="1:12" x14ac:dyDescent="0.35">
      <c r="A443" t="s">
        <v>129</v>
      </c>
      <c r="B443" s="9">
        <v>41.823990000000002</v>
      </c>
      <c r="C443" s="9">
        <v>-71.41283</v>
      </c>
      <c r="D443" t="s">
        <v>2908</v>
      </c>
      <c r="E443" t="s">
        <v>1030</v>
      </c>
      <c r="F443" t="s">
        <v>1831</v>
      </c>
      <c r="G443" t="s">
        <v>3078</v>
      </c>
      <c r="H443" t="s">
        <v>469</v>
      </c>
      <c r="I443">
        <v>41.722999999999999</v>
      </c>
      <c r="J443">
        <v>-71.433000000000007</v>
      </c>
      <c r="K443" s="3">
        <v>11353</v>
      </c>
      <c r="L443" t="s">
        <v>13</v>
      </c>
    </row>
    <row r="444" spans="1:12" x14ac:dyDescent="0.35">
      <c r="A444" t="s">
        <v>187</v>
      </c>
      <c r="B444" s="9">
        <v>40.233840000000001</v>
      </c>
      <c r="C444" s="9">
        <v>-111.65853</v>
      </c>
      <c r="D444" t="s">
        <v>2992</v>
      </c>
      <c r="E444" t="s">
        <v>1117</v>
      </c>
      <c r="F444" t="s">
        <v>1915</v>
      </c>
      <c r="G444" t="s">
        <v>3078</v>
      </c>
      <c r="H444" t="s">
        <v>481</v>
      </c>
      <c r="I444">
        <v>40.219000000000001</v>
      </c>
      <c r="J444">
        <v>-111.723</v>
      </c>
      <c r="K444" s="3">
        <v>5716</v>
      </c>
      <c r="L444" t="s">
        <v>12</v>
      </c>
    </row>
    <row r="445" spans="1:12" x14ac:dyDescent="0.35">
      <c r="A445" t="s">
        <v>194</v>
      </c>
      <c r="B445" s="9">
        <v>38.254449999999999</v>
      </c>
      <c r="C445" s="9">
        <v>-104.60914</v>
      </c>
      <c r="D445" t="s">
        <v>2660</v>
      </c>
      <c r="E445" t="s">
        <v>751</v>
      </c>
      <c r="F445" t="s">
        <v>1582</v>
      </c>
      <c r="G445" t="s">
        <v>3078</v>
      </c>
      <c r="H445" t="s">
        <v>401</v>
      </c>
      <c r="I445">
        <v>38.29</v>
      </c>
      <c r="J445">
        <v>-104.498</v>
      </c>
      <c r="K445" s="3">
        <v>10476</v>
      </c>
      <c r="L445" t="s">
        <v>12</v>
      </c>
    </row>
    <row r="446" spans="1:12" x14ac:dyDescent="0.35">
      <c r="A446" t="s">
        <v>59</v>
      </c>
      <c r="B446" s="9">
        <v>35.772100000000002</v>
      </c>
      <c r="C446" s="9">
        <v>-78.63861</v>
      </c>
      <c r="D446" t="s">
        <v>2862</v>
      </c>
      <c r="E446" t="s">
        <v>978</v>
      </c>
      <c r="F446" t="s">
        <v>1784</v>
      </c>
      <c r="G446" t="s">
        <v>3078</v>
      </c>
      <c r="H446" t="s">
        <v>457</v>
      </c>
      <c r="I446">
        <v>35.892000000000003</v>
      </c>
      <c r="J446">
        <v>-78.781999999999996</v>
      </c>
      <c r="K446" s="3">
        <v>18570</v>
      </c>
      <c r="L446" t="s">
        <v>13</v>
      </c>
    </row>
    <row r="447" spans="1:12" x14ac:dyDescent="0.35">
      <c r="A447" t="s">
        <v>133</v>
      </c>
      <c r="B447" s="9">
        <v>34.106400000000001</v>
      </c>
      <c r="C447" s="9">
        <v>-117.59311</v>
      </c>
      <c r="D447" t="s">
        <v>2606</v>
      </c>
      <c r="E447" t="s">
        <v>695</v>
      </c>
      <c r="F447" t="s">
        <v>1527</v>
      </c>
      <c r="G447" t="s">
        <v>3078</v>
      </c>
      <c r="H447" t="s">
        <v>399</v>
      </c>
      <c r="I447">
        <v>34.1</v>
      </c>
      <c r="J447">
        <v>-117.783</v>
      </c>
      <c r="K447" s="3">
        <v>17498</v>
      </c>
      <c r="L447" t="s">
        <v>12</v>
      </c>
    </row>
    <row r="448" spans="1:12" x14ac:dyDescent="0.35">
      <c r="A448" t="s">
        <v>98</v>
      </c>
      <c r="B448" s="9">
        <v>39.529629999999997</v>
      </c>
      <c r="C448" s="9">
        <v>-119.8138</v>
      </c>
      <c r="D448" t="s">
        <v>2832</v>
      </c>
      <c r="E448" t="s">
        <v>943</v>
      </c>
      <c r="F448" t="s">
        <v>1754</v>
      </c>
      <c r="G448" t="s">
        <v>3078</v>
      </c>
      <c r="H448" t="s">
        <v>447</v>
      </c>
      <c r="I448">
        <v>39.667999999999999</v>
      </c>
      <c r="J448">
        <v>-119.876</v>
      </c>
      <c r="K448" s="3">
        <v>16282</v>
      </c>
      <c r="L448" t="s">
        <v>12</v>
      </c>
    </row>
    <row r="449" spans="1:12" x14ac:dyDescent="0.35">
      <c r="A449" t="s">
        <v>98</v>
      </c>
      <c r="B449" s="9">
        <v>39.529629999999997</v>
      </c>
      <c r="C449" s="9">
        <v>-119.8138</v>
      </c>
      <c r="D449" t="s">
        <v>2831</v>
      </c>
      <c r="E449" t="s">
        <v>942</v>
      </c>
      <c r="F449" t="s">
        <v>1753</v>
      </c>
      <c r="G449" t="s">
        <v>3078</v>
      </c>
      <c r="H449" t="s">
        <v>447</v>
      </c>
      <c r="I449">
        <v>39.484000000000002</v>
      </c>
      <c r="J449">
        <v>-119.771</v>
      </c>
      <c r="K449" s="3">
        <v>6263</v>
      </c>
      <c r="L449" t="s">
        <v>15</v>
      </c>
    </row>
    <row r="450" spans="1:12" x14ac:dyDescent="0.35">
      <c r="A450" t="s">
        <v>104</v>
      </c>
      <c r="B450" s="9">
        <v>37.553759999999997</v>
      </c>
      <c r="C450" s="9">
        <v>-77.460260000000005</v>
      </c>
      <c r="D450" t="s">
        <v>3003</v>
      </c>
      <c r="E450" t="s">
        <v>1130</v>
      </c>
      <c r="F450" t="s">
        <v>1926</v>
      </c>
      <c r="G450" t="s">
        <v>3078</v>
      </c>
      <c r="H450" t="s">
        <v>485</v>
      </c>
      <c r="I450">
        <v>37.4</v>
      </c>
      <c r="J450">
        <v>-77.516999999999996</v>
      </c>
      <c r="K450" s="3">
        <v>17815</v>
      </c>
      <c r="L450" t="s">
        <v>12</v>
      </c>
    </row>
    <row r="451" spans="1:12" x14ac:dyDescent="0.35">
      <c r="A451" t="s">
        <v>104</v>
      </c>
      <c r="B451" s="9">
        <v>37.553759999999997</v>
      </c>
      <c r="C451" s="9">
        <v>-77.460260000000005</v>
      </c>
      <c r="D451" t="s">
        <v>3002</v>
      </c>
      <c r="E451" t="s">
        <v>1129</v>
      </c>
      <c r="F451" t="s">
        <v>1925</v>
      </c>
      <c r="G451" t="s">
        <v>3078</v>
      </c>
      <c r="H451" t="s">
        <v>485</v>
      </c>
      <c r="I451">
        <v>37.707999999999998</v>
      </c>
      <c r="J451">
        <v>-77.433999999999997</v>
      </c>
      <c r="K451" s="3">
        <v>17305</v>
      </c>
      <c r="L451" t="s">
        <v>12</v>
      </c>
    </row>
    <row r="452" spans="1:12" x14ac:dyDescent="0.35">
      <c r="A452" t="s">
        <v>104</v>
      </c>
      <c r="B452" s="9">
        <v>37.553759999999997</v>
      </c>
      <c r="C452" s="9">
        <v>-77.460260000000005</v>
      </c>
      <c r="D452" t="s">
        <v>3001</v>
      </c>
      <c r="E452" t="s">
        <v>1128</v>
      </c>
      <c r="F452" t="s">
        <v>1924</v>
      </c>
      <c r="G452" t="s">
        <v>3078</v>
      </c>
      <c r="H452" t="s">
        <v>485</v>
      </c>
      <c r="I452">
        <v>37.505000000000003</v>
      </c>
      <c r="J452">
        <v>-77.319999999999993</v>
      </c>
      <c r="K452" s="3">
        <v>13504</v>
      </c>
      <c r="L452" t="s">
        <v>13</v>
      </c>
    </row>
    <row r="453" spans="1:12" x14ac:dyDescent="0.35">
      <c r="A453" t="s">
        <v>74</v>
      </c>
      <c r="B453" s="9">
        <v>33.95335</v>
      </c>
      <c r="C453" s="9">
        <v>-117.39615999999999</v>
      </c>
      <c r="D453" t="s">
        <v>2611</v>
      </c>
      <c r="E453" t="s">
        <v>700</v>
      </c>
      <c r="F453" t="s">
        <v>1532</v>
      </c>
      <c r="G453" t="s">
        <v>3078</v>
      </c>
      <c r="H453" t="s">
        <v>399</v>
      </c>
      <c r="I453">
        <v>33.975000000000001</v>
      </c>
      <c r="J453">
        <v>-117.636</v>
      </c>
      <c r="K453" s="3">
        <v>22249</v>
      </c>
      <c r="L453" t="s">
        <v>12</v>
      </c>
    </row>
    <row r="454" spans="1:12" x14ac:dyDescent="0.35">
      <c r="A454" t="s">
        <v>74</v>
      </c>
      <c r="B454" s="9">
        <v>33.95335</v>
      </c>
      <c r="C454" s="9">
        <v>-117.39615999999999</v>
      </c>
      <c r="D454" t="s">
        <v>2608</v>
      </c>
      <c r="E454" t="s">
        <v>697</v>
      </c>
      <c r="F454" t="s">
        <v>1529</v>
      </c>
      <c r="G454" t="s">
        <v>3078</v>
      </c>
      <c r="H454" t="s">
        <v>399</v>
      </c>
      <c r="I454">
        <v>33.9</v>
      </c>
      <c r="J454">
        <v>-117.25</v>
      </c>
      <c r="K454" s="3">
        <v>14732</v>
      </c>
      <c r="L454" t="s">
        <v>15</v>
      </c>
    </row>
    <row r="455" spans="1:12" x14ac:dyDescent="0.35">
      <c r="A455" t="s">
        <v>74</v>
      </c>
      <c r="B455" s="9">
        <v>33.95335</v>
      </c>
      <c r="C455" s="9">
        <v>-117.39615999999999</v>
      </c>
      <c r="D455" t="s">
        <v>2609</v>
      </c>
      <c r="E455" t="s">
        <v>698</v>
      </c>
      <c r="F455" t="s">
        <v>1530</v>
      </c>
      <c r="G455" t="s">
        <v>3078</v>
      </c>
      <c r="H455" t="s">
        <v>399</v>
      </c>
      <c r="I455">
        <v>34.1</v>
      </c>
      <c r="J455">
        <v>-117.25</v>
      </c>
      <c r="K455" s="3">
        <v>21150</v>
      </c>
      <c r="L455" t="s">
        <v>12</v>
      </c>
    </row>
    <row r="456" spans="1:12" x14ac:dyDescent="0.35">
      <c r="A456" t="s">
        <v>74</v>
      </c>
      <c r="B456" s="9">
        <v>33.95335</v>
      </c>
      <c r="C456" s="9">
        <v>-117.39615999999999</v>
      </c>
      <c r="D456" t="s">
        <v>2610</v>
      </c>
      <c r="E456" t="s">
        <v>699</v>
      </c>
      <c r="F456" t="s">
        <v>1531</v>
      </c>
      <c r="G456" t="s">
        <v>3078</v>
      </c>
      <c r="H456" t="s">
        <v>399</v>
      </c>
      <c r="I456">
        <v>34.055999999999997</v>
      </c>
      <c r="J456">
        <v>-117.6</v>
      </c>
      <c r="K456" s="3">
        <v>21985</v>
      </c>
      <c r="L456" t="s">
        <v>12</v>
      </c>
    </row>
    <row r="457" spans="1:12" x14ac:dyDescent="0.35">
      <c r="A457" t="s">
        <v>74</v>
      </c>
      <c r="B457" s="9">
        <v>33.95335</v>
      </c>
      <c r="C457" s="9">
        <v>-117.39615999999999</v>
      </c>
      <c r="D457" t="s">
        <v>2607</v>
      </c>
      <c r="E457" t="s">
        <v>696</v>
      </c>
      <c r="F457" t="s">
        <v>1528</v>
      </c>
      <c r="G457" t="s">
        <v>3078</v>
      </c>
      <c r="H457" t="s">
        <v>399</v>
      </c>
      <c r="I457">
        <v>33.951999999999998</v>
      </c>
      <c r="J457">
        <v>-117.43899999999999</v>
      </c>
      <c r="K457" s="3">
        <v>3954</v>
      </c>
      <c r="L457" t="s">
        <v>12</v>
      </c>
    </row>
    <row r="458" spans="1:12" x14ac:dyDescent="0.35">
      <c r="A458" t="s">
        <v>109</v>
      </c>
      <c r="B458" s="9">
        <v>44.021630000000002</v>
      </c>
      <c r="C458" s="9">
        <v>-92.469899999999996</v>
      </c>
      <c r="D458" t="s">
        <v>2811</v>
      </c>
      <c r="E458" t="s">
        <v>917</v>
      </c>
      <c r="F458" t="s">
        <v>1733</v>
      </c>
      <c r="G458" t="s">
        <v>3078</v>
      </c>
      <c r="H458" t="s">
        <v>436</v>
      </c>
      <c r="I458">
        <v>44.018000000000001</v>
      </c>
      <c r="J458">
        <v>-92.831000000000003</v>
      </c>
      <c r="K458" s="3">
        <v>28876</v>
      </c>
      <c r="L458" t="s">
        <v>12</v>
      </c>
    </row>
    <row r="459" spans="1:12" x14ac:dyDescent="0.35">
      <c r="A459" t="s">
        <v>109</v>
      </c>
      <c r="B459" s="9">
        <v>43.154780000000002</v>
      </c>
      <c r="C459" s="9">
        <v>-77.615560000000002</v>
      </c>
      <c r="D459" t="s">
        <v>2851</v>
      </c>
      <c r="E459" t="s">
        <v>966</v>
      </c>
      <c r="F459" t="s">
        <v>1773</v>
      </c>
      <c r="G459" t="s">
        <v>3078</v>
      </c>
      <c r="H459" t="s">
        <v>455</v>
      </c>
      <c r="I459">
        <v>43.116999999999997</v>
      </c>
      <c r="J459">
        <v>-77.677000000000007</v>
      </c>
      <c r="K459" s="3">
        <v>6519</v>
      </c>
      <c r="L459" t="s">
        <v>13</v>
      </c>
    </row>
    <row r="460" spans="1:12" x14ac:dyDescent="0.35">
      <c r="A460" t="s">
        <v>109</v>
      </c>
      <c r="B460" s="9">
        <v>44.021630000000002</v>
      </c>
      <c r="C460" s="9">
        <v>-92.469899999999996</v>
      </c>
      <c r="D460" t="s">
        <v>2810</v>
      </c>
      <c r="E460" t="s">
        <v>916</v>
      </c>
      <c r="F460" t="s">
        <v>1732</v>
      </c>
      <c r="G460" t="s">
        <v>3078</v>
      </c>
      <c r="H460" t="s">
        <v>436</v>
      </c>
      <c r="I460">
        <v>43.904000000000003</v>
      </c>
      <c r="J460">
        <v>-92.492000000000004</v>
      </c>
      <c r="K460" s="3">
        <v>13198</v>
      </c>
      <c r="L460" t="s">
        <v>12</v>
      </c>
    </row>
    <row r="461" spans="1:12" x14ac:dyDescent="0.35">
      <c r="A461" t="s">
        <v>529</v>
      </c>
      <c r="B461" t="s">
        <v>3032</v>
      </c>
      <c r="C461" t="s">
        <v>3032</v>
      </c>
      <c r="D461" s="4" t="s">
        <v>530</v>
      </c>
      <c r="E461" t="s">
        <v>530</v>
      </c>
      <c r="F461" s="5" t="s">
        <v>531</v>
      </c>
      <c r="G461" t="s">
        <v>3078</v>
      </c>
      <c r="H461" s="6" t="s">
        <v>498</v>
      </c>
      <c r="K461" s="3"/>
      <c r="L461" t="s">
        <v>21</v>
      </c>
    </row>
    <row r="462" spans="1:12" x14ac:dyDescent="0.35">
      <c r="A462" t="s">
        <v>148</v>
      </c>
      <c r="B462" s="9">
        <v>42.271129999999999</v>
      </c>
      <c r="C462" s="9">
        <v>-89.093999999999994</v>
      </c>
      <c r="D462" t="s">
        <v>2731</v>
      </c>
      <c r="E462" t="s">
        <v>828</v>
      </c>
      <c r="F462" t="s">
        <v>1653</v>
      </c>
      <c r="G462" t="s">
        <v>3078</v>
      </c>
      <c r="H462" t="s">
        <v>415</v>
      </c>
      <c r="I462">
        <v>42.192999999999998</v>
      </c>
      <c r="J462">
        <v>-89.093000000000004</v>
      </c>
      <c r="K462" s="3">
        <v>8688</v>
      </c>
      <c r="L462" t="s">
        <v>12</v>
      </c>
    </row>
    <row r="463" spans="1:12" x14ac:dyDescent="0.35">
      <c r="A463" t="s">
        <v>167</v>
      </c>
      <c r="B463" s="9">
        <v>38.752119999999998</v>
      </c>
      <c r="C463" s="9">
        <v>-121.28801</v>
      </c>
      <c r="D463" t="s">
        <v>2613</v>
      </c>
      <c r="E463" t="s">
        <v>702</v>
      </c>
      <c r="F463" t="s">
        <v>1534</v>
      </c>
      <c r="G463" t="s">
        <v>3078</v>
      </c>
      <c r="H463" t="s">
        <v>399</v>
      </c>
      <c r="I463">
        <v>38.954999999999998</v>
      </c>
      <c r="J463">
        <v>-121.08199999999999</v>
      </c>
      <c r="K463" s="3">
        <v>28760</v>
      </c>
      <c r="L463" t="s">
        <v>12</v>
      </c>
    </row>
    <row r="464" spans="1:12" x14ac:dyDescent="0.35">
      <c r="A464" t="s">
        <v>167</v>
      </c>
      <c r="B464" s="9">
        <v>38.752119999999998</v>
      </c>
      <c r="C464" s="9">
        <v>-121.28801</v>
      </c>
      <c r="D464" t="s">
        <v>2612</v>
      </c>
      <c r="E464" t="s">
        <v>701</v>
      </c>
      <c r="F464" t="s">
        <v>1533</v>
      </c>
      <c r="G464" t="s">
        <v>3078</v>
      </c>
      <c r="H464" t="s">
        <v>399</v>
      </c>
      <c r="I464">
        <v>38.908999999999999</v>
      </c>
      <c r="J464">
        <v>-121.351</v>
      </c>
      <c r="K464" s="3">
        <v>18277</v>
      </c>
      <c r="L464" t="s">
        <v>12</v>
      </c>
    </row>
    <row r="465" spans="1:12" x14ac:dyDescent="0.35">
      <c r="A465" t="s">
        <v>185</v>
      </c>
      <c r="B465" s="9">
        <v>30.50826</v>
      </c>
      <c r="C465" s="9">
        <v>-97.678899999999999</v>
      </c>
      <c r="D465" t="s">
        <v>2980</v>
      </c>
      <c r="E465" t="s">
        <v>1104</v>
      </c>
      <c r="F465" t="s">
        <v>1903</v>
      </c>
      <c r="G465" t="s">
        <v>3078</v>
      </c>
      <c r="H465" t="s">
        <v>478</v>
      </c>
      <c r="I465">
        <v>30.678999999999998</v>
      </c>
      <c r="J465">
        <v>-97.679000000000002</v>
      </c>
      <c r="K465" s="3">
        <v>18985</v>
      </c>
      <c r="L465" t="s">
        <v>12</v>
      </c>
    </row>
    <row r="466" spans="1:12" x14ac:dyDescent="0.35">
      <c r="A466" t="s">
        <v>185</v>
      </c>
      <c r="B466" s="9">
        <v>30.50826</v>
      </c>
      <c r="C466" s="9">
        <v>-97.678899999999999</v>
      </c>
      <c r="D466" t="s">
        <v>2981</v>
      </c>
      <c r="E466" t="s">
        <v>1105</v>
      </c>
      <c r="F466" t="s">
        <v>1904</v>
      </c>
      <c r="G466" t="s">
        <v>3078</v>
      </c>
      <c r="H466" t="s">
        <v>478</v>
      </c>
      <c r="I466">
        <v>30.5</v>
      </c>
      <c r="J466">
        <v>-97.966999999999999</v>
      </c>
      <c r="K466" s="3">
        <v>27616</v>
      </c>
      <c r="L466" t="s">
        <v>12</v>
      </c>
    </row>
    <row r="467" spans="1:12" x14ac:dyDescent="0.35">
      <c r="A467" t="s">
        <v>549</v>
      </c>
      <c r="B467" t="s">
        <v>3032</v>
      </c>
      <c r="C467" t="s">
        <v>3032</v>
      </c>
      <c r="D467" s="4" t="s">
        <v>550</v>
      </c>
      <c r="E467" t="s">
        <v>550</v>
      </c>
      <c r="F467" s="5" t="s">
        <v>551</v>
      </c>
      <c r="G467" t="s">
        <v>3078</v>
      </c>
      <c r="H467" s="6" t="s">
        <v>540</v>
      </c>
      <c r="K467" s="3"/>
      <c r="L467" t="s">
        <v>17</v>
      </c>
    </row>
    <row r="468" spans="1:12" x14ac:dyDescent="0.35">
      <c r="A468" t="s">
        <v>51</v>
      </c>
      <c r="B468" s="9">
        <v>38.581569999999999</v>
      </c>
      <c r="C468" s="9">
        <v>-121.4944</v>
      </c>
      <c r="D468" t="s">
        <v>2618</v>
      </c>
      <c r="E468" t="s">
        <v>707</v>
      </c>
      <c r="F468" t="s">
        <v>1539</v>
      </c>
      <c r="G468" t="s">
        <v>3078</v>
      </c>
      <c r="H468" t="s">
        <v>399</v>
      </c>
      <c r="I468">
        <v>38.533000000000001</v>
      </c>
      <c r="J468">
        <v>-121.783</v>
      </c>
      <c r="K468" s="3">
        <v>25669</v>
      </c>
      <c r="L468" t="s">
        <v>12</v>
      </c>
    </row>
    <row r="469" spans="1:12" x14ac:dyDescent="0.35">
      <c r="A469" t="s">
        <v>51</v>
      </c>
      <c r="B469" s="9">
        <v>38.581569999999999</v>
      </c>
      <c r="C469" s="9">
        <v>-121.4944</v>
      </c>
      <c r="D469" t="s">
        <v>2614</v>
      </c>
      <c r="E469" t="s">
        <v>703</v>
      </c>
      <c r="F469" t="s">
        <v>1535</v>
      </c>
      <c r="G469" t="s">
        <v>3078</v>
      </c>
      <c r="H469" t="s">
        <v>399</v>
      </c>
      <c r="I469">
        <v>38.506999999999998</v>
      </c>
      <c r="J469">
        <v>-121.495</v>
      </c>
      <c r="K469" s="3">
        <v>8291</v>
      </c>
      <c r="L469" t="s">
        <v>15</v>
      </c>
    </row>
    <row r="470" spans="1:12" x14ac:dyDescent="0.35">
      <c r="A470" t="s">
        <v>51</v>
      </c>
      <c r="B470" s="9">
        <v>38.581569999999999</v>
      </c>
      <c r="C470" s="9">
        <v>-121.4944</v>
      </c>
      <c r="D470" t="s">
        <v>2616</v>
      </c>
      <c r="E470" t="s">
        <v>705</v>
      </c>
      <c r="F470" t="s">
        <v>1537</v>
      </c>
      <c r="G470" t="s">
        <v>3078</v>
      </c>
      <c r="H470" t="s">
        <v>399</v>
      </c>
      <c r="I470">
        <v>38.695999999999998</v>
      </c>
      <c r="J470">
        <v>-121.59</v>
      </c>
      <c r="K470" s="3">
        <v>15193</v>
      </c>
      <c r="L470" t="s">
        <v>12</v>
      </c>
    </row>
    <row r="471" spans="1:12" x14ac:dyDescent="0.35">
      <c r="A471" t="s">
        <v>51</v>
      </c>
      <c r="B471" s="9">
        <v>38.581569999999999</v>
      </c>
      <c r="C471" s="9">
        <v>-121.4944</v>
      </c>
      <c r="D471" t="s">
        <v>2617</v>
      </c>
      <c r="E471" t="s">
        <v>706</v>
      </c>
      <c r="F471" t="s">
        <v>1538</v>
      </c>
      <c r="G471" t="s">
        <v>3078</v>
      </c>
      <c r="H471" t="s">
        <v>399</v>
      </c>
      <c r="I471">
        <v>38.567</v>
      </c>
      <c r="J471">
        <v>-121.3</v>
      </c>
      <c r="K471" s="3">
        <v>16977</v>
      </c>
      <c r="L471" t="s">
        <v>12</v>
      </c>
    </row>
    <row r="472" spans="1:12" x14ac:dyDescent="0.35">
      <c r="A472" t="s">
        <v>51</v>
      </c>
      <c r="B472" s="9">
        <v>38.581569999999999</v>
      </c>
      <c r="C472" s="9">
        <v>-121.4944</v>
      </c>
      <c r="D472" t="s">
        <v>2615</v>
      </c>
      <c r="E472" t="s">
        <v>704</v>
      </c>
      <c r="F472" t="s">
        <v>1536</v>
      </c>
      <c r="G472" t="s">
        <v>3078</v>
      </c>
      <c r="H472" t="s">
        <v>399</v>
      </c>
      <c r="I472">
        <v>38.667000000000002</v>
      </c>
      <c r="J472">
        <v>-121.4</v>
      </c>
      <c r="K472" s="3">
        <v>12549</v>
      </c>
      <c r="L472" t="s">
        <v>12</v>
      </c>
    </row>
    <row r="473" spans="1:12" x14ac:dyDescent="0.35">
      <c r="A473" t="s">
        <v>141</v>
      </c>
      <c r="B473" s="9">
        <v>44.942900000000002</v>
      </c>
      <c r="C473" s="9">
        <v>-123.0351</v>
      </c>
      <c r="D473" t="s">
        <v>2898</v>
      </c>
      <c r="E473" t="s">
        <v>1018</v>
      </c>
      <c r="F473" t="s">
        <v>1820</v>
      </c>
      <c r="G473" t="s">
        <v>3078</v>
      </c>
      <c r="H473" t="s">
        <v>465</v>
      </c>
      <c r="I473">
        <v>45.195</v>
      </c>
      <c r="J473">
        <v>-123.134</v>
      </c>
      <c r="K473" s="3">
        <v>29088</v>
      </c>
      <c r="L473" t="s">
        <v>12</v>
      </c>
    </row>
    <row r="474" spans="1:12" x14ac:dyDescent="0.35">
      <c r="A474" t="s">
        <v>141</v>
      </c>
      <c r="B474" s="9">
        <v>44.942900000000002</v>
      </c>
      <c r="C474" s="9">
        <v>-123.0351</v>
      </c>
      <c r="D474" t="s">
        <v>2897</v>
      </c>
      <c r="E474" t="s">
        <v>1017</v>
      </c>
      <c r="F474" t="s">
        <v>1819</v>
      </c>
      <c r="G474" t="s">
        <v>3078</v>
      </c>
      <c r="H474" t="s">
        <v>465</v>
      </c>
      <c r="I474">
        <v>44.905000000000001</v>
      </c>
      <c r="J474">
        <v>-123.001</v>
      </c>
      <c r="K474" s="3">
        <v>4996</v>
      </c>
      <c r="L474" t="s">
        <v>15</v>
      </c>
    </row>
    <row r="475" spans="1:12" x14ac:dyDescent="0.35">
      <c r="A475" t="s">
        <v>145</v>
      </c>
      <c r="B475" s="9">
        <v>36.67774</v>
      </c>
      <c r="C475" s="9">
        <v>-121.6555</v>
      </c>
      <c r="D475" t="s">
        <v>2620</v>
      </c>
      <c r="E475" t="s">
        <v>709</v>
      </c>
      <c r="F475" t="s">
        <v>1541</v>
      </c>
      <c r="G475" t="s">
        <v>3078</v>
      </c>
      <c r="H475" t="s">
        <v>399</v>
      </c>
      <c r="I475">
        <v>36.588000000000001</v>
      </c>
      <c r="J475">
        <v>-121.845</v>
      </c>
      <c r="K475" s="3">
        <v>19634</v>
      </c>
      <c r="L475" t="s">
        <v>12</v>
      </c>
    </row>
    <row r="476" spans="1:12" x14ac:dyDescent="0.35">
      <c r="A476" t="s">
        <v>145</v>
      </c>
      <c r="B476" s="9">
        <v>36.67774</v>
      </c>
      <c r="C476" s="9">
        <v>-121.6555</v>
      </c>
      <c r="D476" t="s">
        <v>2619</v>
      </c>
      <c r="E476" t="s">
        <v>708</v>
      </c>
      <c r="F476" t="s">
        <v>1540</v>
      </c>
      <c r="G476" t="s">
        <v>3078</v>
      </c>
      <c r="H476" t="s">
        <v>399</v>
      </c>
      <c r="I476">
        <v>36.664000000000001</v>
      </c>
      <c r="J476">
        <v>-121.608</v>
      </c>
      <c r="K476" s="3">
        <v>4503</v>
      </c>
      <c r="L476" t="s">
        <v>12</v>
      </c>
    </row>
    <row r="477" spans="1:12" x14ac:dyDescent="0.35">
      <c r="A477" t="s">
        <v>121</v>
      </c>
      <c r="B477" s="9">
        <v>40.760779999999997</v>
      </c>
      <c r="C477" s="9">
        <v>-111.89105000000001</v>
      </c>
      <c r="D477" t="s">
        <v>2993</v>
      </c>
      <c r="E477" t="s">
        <v>1118</v>
      </c>
      <c r="F477" t="s">
        <v>1916</v>
      </c>
      <c r="G477" t="s">
        <v>3078</v>
      </c>
      <c r="H477" t="s">
        <v>481</v>
      </c>
      <c r="I477">
        <v>40.777999999999999</v>
      </c>
      <c r="J477">
        <v>-111.96899999999999</v>
      </c>
      <c r="K477" s="3">
        <v>6837</v>
      </c>
      <c r="L477" t="s">
        <v>21</v>
      </c>
    </row>
    <row r="478" spans="1:12" x14ac:dyDescent="0.35">
      <c r="A478" t="s">
        <v>212</v>
      </c>
      <c r="B478" s="9">
        <v>31.46377</v>
      </c>
      <c r="C478" s="9">
        <v>-100.43704</v>
      </c>
      <c r="D478" t="s">
        <v>2621</v>
      </c>
      <c r="E478" t="s">
        <v>710</v>
      </c>
      <c r="F478" t="s">
        <v>1542</v>
      </c>
      <c r="G478" t="s">
        <v>3078</v>
      </c>
      <c r="H478" t="s">
        <v>399</v>
      </c>
      <c r="I478">
        <v>31.352</v>
      </c>
      <c r="J478">
        <v>-100.495</v>
      </c>
      <c r="K478" s="3">
        <v>13591</v>
      </c>
      <c r="L478" t="s">
        <v>12</v>
      </c>
    </row>
    <row r="479" spans="1:12" x14ac:dyDescent="0.35">
      <c r="A479" t="s">
        <v>22</v>
      </c>
      <c r="B479" s="9">
        <v>29.424119999999998</v>
      </c>
      <c r="C479" s="9">
        <v>-98.493629999999996</v>
      </c>
      <c r="D479" t="s">
        <v>2983</v>
      </c>
      <c r="E479" t="s">
        <v>1107</v>
      </c>
      <c r="F479" t="s">
        <v>1906</v>
      </c>
      <c r="G479" t="s">
        <v>3078</v>
      </c>
      <c r="H479" t="s">
        <v>478</v>
      </c>
      <c r="I479">
        <v>29.382999999999999</v>
      </c>
      <c r="J479">
        <v>-98.582999999999998</v>
      </c>
      <c r="K479" s="3">
        <v>9790</v>
      </c>
      <c r="L479" t="s">
        <v>12</v>
      </c>
    </row>
    <row r="480" spans="1:12" x14ac:dyDescent="0.35">
      <c r="A480" t="s">
        <v>22</v>
      </c>
      <c r="B480" s="9">
        <v>29.424119999999998</v>
      </c>
      <c r="C480" s="9">
        <v>-98.493629999999996</v>
      </c>
      <c r="D480" t="s">
        <v>2985</v>
      </c>
      <c r="E480" t="s">
        <v>1109</v>
      </c>
      <c r="F480" t="s">
        <v>1908</v>
      </c>
      <c r="G480" t="s">
        <v>3078</v>
      </c>
      <c r="H480" t="s">
        <v>478</v>
      </c>
      <c r="I480">
        <v>29.533000000000001</v>
      </c>
      <c r="J480">
        <v>-98.262</v>
      </c>
      <c r="K480" s="3">
        <v>25481</v>
      </c>
      <c r="L480" t="s">
        <v>12</v>
      </c>
    </row>
    <row r="481" spans="1:12" x14ac:dyDescent="0.35">
      <c r="A481" t="s">
        <v>22</v>
      </c>
      <c r="B481" s="9">
        <v>29.424119999999998</v>
      </c>
      <c r="C481" s="9">
        <v>-98.493629999999996</v>
      </c>
      <c r="D481" t="s">
        <v>2984</v>
      </c>
      <c r="E481" t="s">
        <v>1108</v>
      </c>
      <c r="F481" t="s">
        <v>1907</v>
      </c>
      <c r="G481" t="s">
        <v>3078</v>
      </c>
      <c r="H481" t="s">
        <v>478</v>
      </c>
      <c r="I481">
        <v>29.544</v>
      </c>
      <c r="J481">
        <v>-98.483999999999995</v>
      </c>
      <c r="K481" s="3">
        <v>13362</v>
      </c>
      <c r="L481" t="s">
        <v>17</v>
      </c>
    </row>
    <row r="482" spans="1:12" x14ac:dyDescent="0.35">
      <c r="A482" t="s">
        <v>22</v>
      </c>
      <c r="B482" s="9">
        <v>29.424119999999998</v>
      </c>
      <c r="C482" s="9">
        <v>-98.493629999999996</v>
      </c>
      <c r="D482" t="s">
        <v>2982</v>
      </c>
      <c r="E482" t="s">
        <v>1106</v>
      </c>
      <c r="F482" t="s">
        <v>1905</v>
      </c>
      <c r="G482" t="s">
        <v>3078</v>
      </c>
      <c r="H482" t="s">
        <v>478</v>
      </c>
      <c r="I482">
        <v>29.338999999999999</v>
      </c>
      <c r="J482">
        <v>-98.471999999999994</v>
      </c>
      <c r="K482" s="3">
        <v>9694</v>
      </c>
      <c r="L482" t="s">
        <v>12</v>
      </c>
    </row>
    <row r="483" spans="1:12" x14ac:dyDescent="0.35">
      <c r="A483" t="s">
        <v>23</v>
      </c>
      <c r="B483" s="9">
        <v>32.715710000000001</v>
      </c>
      <c r="C483" s="9">
        <v>-117.16472</v>
      </c>
      <c r="D483" t="s">
        <v>2626</v>
      </c>
      <c r="E483" t="s">
        <v>716</v>
      </c>
      <c r="F483" t="s">
        <v>1548</v>
      </c>
      <c r="G483" t="s">
        <v>3078</v>
      </c>
      <c r="H483" t="s">
        <v>399</v>
      </c>
      <c r="I483">
        <v>32.826000000000001</v>
      </c>
      <c r="J483">
        <v>-116.973</v>
      </c>
      <c r="K483" s="3">
        <v>21718</v>
      </c>
      <c r="L483" t="s">
        <v>12</v>
      </c>
    </row>
    <row r="484" spans="1:12" x14ac:dyDescent="0.35">
      <c r="A484" t="s">
        <v>23</v>
      </c>
      <c r="B484" s="9">
        <v>32.715710000000001</v>
      </c>
      <c r="C484" s="9">
        <v>-117.16472</v>
      </c>
      <c r="D484" t="s">
        <v>2600</v>
      </c>
      <c r="E484" t="s">
        <v>714</v>
      </c>
      <c r="F484" t="s">
        <v>1546</v>
      </c>
      <c r="G484" t="s">
        <v>3078</v>
      </c>
      <c r="H484" t="s">
        <v>399</v>
      </c>
      <c r="I484">
        <v>32.866999999999997</v>
      </c>
      <c r="J484">
        <v>-117.133</v>
      </c>
      <c r="K484" s="3">
        <v>17081</v>
      </c>
      <c r="L484" t="s">
        <v>12</v>
      </c>
    </row>
    <row r="485" spans="1:12" x14ac:dyDescent="0.35">
      <c r="A485" t="s">
        <v>23</v>
      </c>
      <c r="B485" s="9">
        <v>32.715710000000001</v>
      </c>
      <c r="C485" s="9">
        <v>-117.16472</v>
      </c>
      <c r="D485" t="s">
        <v>2624</v>
      </c>
      <c r="E485" t="s">
        <v>713</v>
      </c>
      <c r="F485" t="s">
        <v>1545</v>
      </c>
      <c r="G485" t="s">
        <v>3078</v>
      </c>
      <c r="H485" t="s">
        <v>399</v>
      </c>
      <c r="I485">
        <v>32.816000000000003</v>
      </c>
      <c r="J485">
        <v>-117.139</v>
      </c>
      <c r="K485" s="3">
        <v>11408</v>
      </c>
      <c r="L485" t="s">
        <v>12</v>
      </c>
    </row>
    <row r="486" spans="1:12" x14ac:dyDescent="0.35">
      <c r="A486" t="s">
        <v>23</v>
      </c>
      <c r="B486" s="9">
        <v>32.715710000000001</v>
      </c>
      <c r="C486" s="9">
        <v>-117.16472</v>
      </c>
      <c r="D486" t="s">
        <v>2625</v>
      </c>
      <c r="E486" t="s">
        <v>715</v>
      </c>
      <c r="F486" t="s">
        <v>1547</v>
      </c>
      <c r="G486" t="s">
        <v>3078</v>
      </c>
      <c r="H486" t="s">
        <v>399</v>
      </c>
      <c r="I486">
        <v>32.567</v>
      </c>
      <c r="J486">
        <v>-117.117</v>
      </c>
      <c r="K486" s="3">
        <v>17128</v>
      </c>
      <c r="L486" t="s">
        <v>12</v>
      </c>
    </row>
    <row r="487" spans="1:12" x14ac:dyDescent="0.35">
      <c r="A487" t="s">
        <v>23</v>
      </c>
      <c r="B487" s="9">
        <v>32.715710000000001</v>
      </c>
      <c r="C487" s="9">
        <v>-117.16472</v>
      </c>
      <c r="D487" t="s">
        <v>2623</v>
      </c>
      <c r="E487" t="s">
        <v>712</v>
      </c>
      <c r="F487" t="s">
        <v>1544</v>
      </c>
      <c r="G487" t="s">
        <v>3078</v>
      </c>
      <c r="H487" t="s">
        <v>399</v>
      </c>
      <c r="I487">
        <v>32.700000000000003</v>
      </c>
      <c r="J487">
        <v>-117.2</v>
      </c>
      <c r="K487" s="3">
        <v>3734</v>
      </c>
      <c r="L487" t="s">
        <v>12</v>
      </c>
    </row>
    <row r="488" spans="1:12" x14ac:dyDescent="0.35">
      <c r="A488" t="s">
        <v>23</v>
      </c>
      <c r="B488" s="9">
        <v>32.715710000000001</v>
      </c>
      <c r="C488" s="9">
        <v>-117.16472</v>
      </c>
      <c r="D488" t="s">
        <v>2622</v>
      </c>
      <c r="E488" t="s">
        <v>711</v>
      </c>
      <c r="F488" t="s">
        <v>1543</v>
      </c>
      <c r="G488" t="s">
        <v>3078</v>
      </c>
      <c r="H488" t="s">
        <v>399</v>
      </c>
      <c r="I488">
        <v>32.734000000000002</v>
      </c>
      <c r="J488">
        <v>-117.18300000000001</v>
      </c>
      <c r="K488" s="3">
        <v>2657</v>
      </c>
      <c r="L488" t="s">
        <v>15</v>
      </c>
    </row>
    <row r="489" spans="1:12" x14ac:dyDescent="0.35">
      <c r="A489" t="s">
        <v>29</v>
      </c>
      <c r="B489" s="9">
        <v>37.774929999999998</v>
      </c>
      <c r="C489" s="9">
        <v>-122.41942</v>
      </c>
      <c r="D489" t="s">
        <v>2630</v>
      </c>
      <c r="E489" t="s">
        <v>720</v>
      </c>
      <c r="F489" t="s">
        <v>1552</v>
      </c>
      <c r="G489" t="s">
        <v>3078</v>
      </c>
      <c r="H489" t="s">
        <v>399</v>
      </c>
      <c r="I489">
        <v>37.512999999999998</v>
      </c>
      <c r="J489">
        <v>-122.501</v>
      </c>
      <c r="K489" s="3">
        <v>29997</v>
      </c>
      <c r="L489" t="s">
        <v>12</v>
      </c>
    </row>
    <row r="490" spans="1:12" x14ac:dyDescent="0.35">
      <c r="A490" t="s">
        <v>29</v>
      </c>
      <c r="B490" s="9">
        <v>37.774929999999998</v>
      </c>
      <c r="C490" s="9">
        <v>-122.41942</v>
      </c>
      <c r="D490" t="s">
        <v>2629</v>
      </c>
      <c r="E490" t="s">
        <v>719</v>
      </c>
      <c r="F490" t="s">
        <v>1551</v>
      </c>
      <c r="G490" t="s">
        <v>3078</v>
      </c>
      <c r="H490" t="s">
        <v>399</v>
      </c>
      <c r="I490">
        <v>37.654000000000003</v>
      </c>
      <c r="J490">
        <v>-122.11499999999999</v>
      </c>
      <c r="K490" s="3">
        <v>29964</v>
      </c>
      <c r="L490" t="s">
        <v>12</v>
      </c>
    </row>
    <row r="491" spans="1:12" x14ac:dyDescent="0.35">
      <c r="A491" t="s">
        <v>29</v>
      </c>
      <c r="B491" s="9">
        <v>37.774929999999998</v>
      </c>
      <c r="C491" s="9">
        <v>-122.41942</v>
      </c>
      <c r="D491" t="s">
        <v>2628</v>
      </c>
      <c r="E491" t="s">
        <v>718</v>
      </c>
      <c r="F491" t="s">
        <v>1550</v>
      </c>
      <c r="G491" t="s">
        <v>3078</v>
      </c>
      <c r="H491" t="s">
        <v>399</v>
      </c>
      <c r="I491">
        <v>37.720999999999997</v>
      </c>
      <c r="J491">
        <v>-122.221</v>
      </c>
      <c r="K491" s="3">
        <v>18447</v>
      </c>
      <c r="L491" t="s">
        <v>12</v>
      </c>
    </row>
    <row r="492" spans="1:12" x14ac:dyDescent="0.35">
      <c r="A492" t="s">
        <v>29</v>
      </c>
      <c r="B492" s="9">
        <v>37.774929999999998</v>
      </c>
      <c r="C492" s="9">
        <v>-122.41942</v>
      </c>
      <c r="D492" t="s">
        <v>2627</v>
      </c>
      <c r="E492" t="s">
        <v>717</v>
      </c>
      <c r="F492" t="s">
        <v>1549</v>
      </c>
      <c r="G492" t="s">
        <v>3078</v>
      </c>
      <c r="H492" t="s">
        <v>399</v>
      </c>
      <c r="I492">
        <v>37.619999999999997</v>
      </c>
      <c r="J492">
        <v>-122.36499999999999</v>
      </c>
      <c r="K492" s="3">
        <v>17880</v>
      </c>
      <c r="L492" t="s">
        <v>15</v>
      </c>
    </row>
    <row r="493" spans="1:12" x14ac:dyDescent="0.35">
      <c r="A493" t="s">
        <v>26</v>
      </c>
      <c r="B493" s="9">
        <v>37.339390000000002</v>
      </c>
      <c r="C493" s="9">
        <v>-121.89496</v>
      </c>
      <c r="D493" t="s">
        <v>2633</v>
      </c>
      <c r="E493" t="s">
        <v>723</v>
      </c>
      <c r="F493" t="s">
        <v>1555</v>
      </c>
      <c r="G493" t="s">
        <v>3078</v>
      </c>
      <c r="H493" t="s">
        <v>399</v>
      </c>
      <c r="I493">
        <v>37.405999999999999</v>
      </c>
      <c r="J493">
        <v>-122.048</v>
      </c>
      <c r="K493" s="3">
        <v>15419</v>
      </c>
      <c r="L493" t="s">
        <v>12</v>
      </c>
    </row>
    <row r="494" spans="1:12" x14ac:dyDescent="0.35">
      <c r="A494" t="s">
        <v>26</v>
      </c>
      <c r="B494" s="9">
        <v>37.339390000000002</v>
      </c>
      <c r="C494" s="9">
        <v>-121.89496</v>
      </c>
      <c r="D494" t="s">
        <v>2631</v>
      </c>
      <c r="E494" t="s">
        <v>721</v>
      </c>
      <c r="F494" t="s">
        <v>1553</v>
      </c>
      <c r="G494" t="s">
        <v>3078</v>
      </c>
      <c r="H494" t="s">
        <v>399</v>
      </c>
      <c r="I494">
        <v>37.359000000000002</v>
      </c>
      <c r="J494">
        <v>-121.92400000000001</v>
      </c>
      <c r="K494" s="3">
        <v>3368</v>
      </c>
      <c r="L494" t="s">
        <v>15</v>
      </c>
    </row>
    <row r="495" spans="1:12" x14ac:dyDescent="0.35">
      <c r="A495" t="s">
        <v>26</v>
      </c>
      <c r="B495" s="9">
        <v>37.339390000000002</v>
      </c>
      <c r="C495" s="9">
        <v>-121.89496</v>
      </c>
      <c r="D495" t="s">
        <v>2634</v>
      </c>
      <c r="E495" t="s">
        <v>724</v>
      </c>
      <c r="F495" t="s">
        <v>1556</v>
      </c>
      <c r="G495" t="s">
        <v>3078</v>
      </c>
      <c r="H495" t="s">
        <v>399</v>
      </c>
      <c r="I495">
        <v>37.466999999999999</v>
      </c>
      <c r="J495">
        <v>-122.117</v>
      </c>
      <c r="K495" s="3">
        <v>24207</v>
      </c>
      <c r="L495" t="s">
        <v>12</v>
      </c>
    </row>
    <row r="496" spans="1:12" x14ac:dyDescent="0.35">
      <c r="A496" t="s">
        <v>26</v>
      </c>
      <c r="B496" s="9">
        <v>37.339390000000002</v>
      </c>
      <c r="C496" s="9">
        <v>-121.89496</v>
      </c>
      <c r="D496" t="s">
        <v>2632</v>
      </c>
      <c r="E496" t="s">
        <v>722</v>
      </c>
      <c r="F496" t="s">
        <v>1554</v>
      </c>
      <c r="G496" t="s">
        <v>3078</v>
      </c>
      <c r="H496" t="s">
        <v>399</v>
      </c>
      <c r="I496">
        <v>37.332999999999998</v>
      </c>
      <c r="J496">
        <v>-121.81699999999999</v>
      </c>
      <c r="K496" s="3">
        <v>6928</v>
      </c>
      <c r="L496" t="s">
        <v>12</v>
      </c>
    </row>
    <row r="497" spans="1:12" x14ac:dyDescent="0.35">
      <c r="A497" t="s">
        <v>201</v>
      </c>
      <c r="B497" s="9">
        <v>33.92427</v>
      </c>
      <c r="C497" s="9">
        <v>-84.378540000000001</v>
      </c>
      <c r="D497" t="s">
        <v>2718</v>
      </c>
      <c r="E497" t="s">
        <v>813</v>
      </c>
      <c r="F497" t="s">
        <v>1640</v>
      </c>
      <c r="G497" t="s">
        <v>3078</v>
      </c>
      <c r="H497" t="s">
        <v>411</v>
      </c>
      <c r="I497">
        <v>34.012999999999998</v>
      </c>
      <c r="J497">
        <v>-84.599000000000004</v>
      </c>
      <c r="K497" s="3">
        <v>22598</v>
      </c>
      <c r="L497" t="s">
        <v>12</v>
      </c>
    </row>
    <row r="498" spans="1:12" x14ac:dyDescent="0.35">
      <c r="A498" t="s">
        <v>203</v>
      </c>
      <c r="B498" s="9">
        <v>34.953029999999998</v>
      </c>
      <c r="C498" s="9">
        <v>-120.43572</v>
      </c>
      <c r="D498" t="s">
        <v>2635</v>
      </c>
      <c r="E498" t="s">
        <v>725</v>
      </c>
      <c r="F498" t="s">
        <v>1557</v>
      </c>
      <c r="G498" t="s">
        <v>3078</v>
      </c>
      <c r="H498" t="s">
        <v>399</v>
      </c>
      <c r="I498">
        <v>34.899000000000001</v>
      </c>
      <c r="J498">
        <v>-120.449</v>
      </c>
      <c r="K498" s="3">
        <v>6128</v>
      </c>
      <c r="L498" t="s">
        <v>12</v>
      </c>
    </row>
    <row r="499" spans="1:12" x14ac:dyDescent="0.35">
      <c r="A499" t="s">
        <v>203</v>
      </c>
      <c r="B499" s="9">
        <v>34.953029999999998</v>
      </c>
      <c r="C499" s="9">
        <v>-120.43572</v>
      </c>
      <c r="D499" t="s">
        <v>2636</v>
      </c>
      <c r="E499" t="s">
        <v>726</v>
      </c>
      <c r="F499" t="s">
        <v>1558</v>
      </c>
      <c r="G499" t="s">
        <v>3078</v>
      </c>
      <c r="H499" t="s">
        <v>399</v>
      </c>
      <c r="I499">
        <v>34.716999999999999</v>
      </c>
      <c r="J499">
        <v>-120.56699999999999</v>
      </c>
      <c r="K499" s="3">
        <v>28850</v>
      </c>
      <c r="L499" t="s">
        <v>12</v>
      </c>
    </row>
    <row r="500" spans="1:12" x14ac:dyDescent="0.35">
      <c r="A500" t="s">
        <v>135</v>
      </c>
      <c r="B500" s="9">
        <v>38.440469999999998</v>
      </c>
      <c r="C500" s="9">
        <v>-122.71442999999999</v>
      </c>
      <c r="D500" t="s">
        <v>2637</v>
      </c>
      <c r="E500" t="s">
        <v>727</v>
      </c>
      <c r="F500" t="s">
        <v>1559</v>
      </c>
      <c r="G500" t="s">
        <v>3078</v>
      </c>
      <c r="H500" t="s">
        <v>399</v>
      </c>
      <c r="I500">
        <v>38.503999999999998</v>
      </c>
      <c r="J500">
        <v>-122.81</v>
      </c>
      <c r="K500" s="3">
        <v>10914</v>
      </c>
      <c r="L500" t="s">
        <v>12</v>
      </c>
    </row>
    <row r="501" spans="1:12" x14ac:dyDescent="0.35">
      <c r="A501" t="s">
        <v>153</v>
      </c>
      <c r="B501" s="9">
        <v>32.083539999999999</v>
      </c>
      <c r="C501" s="9">
        <v>-81.099829999999997</v>
      </c>
      <c r="D501" t="s">
        <v>2719</v>
      </c>
      <c r="E501" t="s">
        <v>814</v>
      </c>
      <c r="F501" t="s">
        <v>1641</v>
      </c>
      <c r="G501" t="s">
        <v>3078</v>
      </c>
      <c r="H501" t="s">
        <v>411</v>
      </c>
      <c r="I501">
        <v>32.017000000000003</v>
      </c>
      <c r="J501">
        <v>-81.132999999999996</v>
      </c>
      <c r="K501" s="3">
        <v>8032</v>
      </c>
      <c r="L501" t="s">
        <v>12</v>
      </c>
    </row>
    <row r="502" spans="1:12" x14ac:dyDescent="0.35">
      <c r="A502" t="s">
        <v>153</v>
      </c>
      <c r="B502" s="9">
        <v>32.083539999999999</v>
      </c>
      <c r="C502" s="9">
        <v>-81.099829999999997</v>
      </c>
      <c r="D502" t="s">
        <v>2720</v>
      </c>
      <c r="E502" t="s">
        <v>815</v>
      </c>
      <c r="F502" t="s">
        <v>1642</v>
      </c>
      <c r="G502" t="s">
        <v>3078</v>
      </c>
      <c r="H502" t="s">
        <v>411</v>
      </c>
      <c r="I502">
        <v>32.131</v>
      </c>
      <c r="J502">
        <v>-81.201999999999998</v>
      </c>
      <c r="K502" s="3">
        <v>10975</v>
      </c>
      <c r="L502" t="s">
        <v>12</v>
      </c>
    </row>
    <row r="503" spans="1:12" x14ac:dyDescent="0.35">
      <c r="A503" t="s">
        <v>34</v>
      </c>
      <c r="B503" s="9">
        <v>47.606209999999997</v>
      </c>
      <c r="C503" s="9">
        <v>-122.33207</v>
      </c>
      <c r="D503" t="s">
        <v>3013</v>
      </c>
      <c r="E503" t="s">
        <v>1141</v>
      </c>
      <c r="F503" t="s">
        <v>1936</v>
      </c>
      <c r="G503" t="s">
        <v>3078</v>
      </c>
      <c r="H503" t="s">
        <v>487</v>
      </c>
      <c r="I503">
        <v>47.53</v>
      </c>
      <c r="J503">
        <v>-122.301</v>
      </c>
      <c r="K503" s="3">
        <v>8788</v>
      </c>
      <c r="L503" t="s">
        <v>12</v>
      </c>
    </row>
    <row r="504" spans="1:12" x14ac:dyDescent="0.35">
      <c r="A504" t="s">
        <v>34</v>
      </c>
      <c r="B504" s="9">
        <v>47.606209999999997</v>
      </c>
      <c r="C504" s="9">
        <v>-122.33207</v>
      </c>
      <c r="D504" t="s">
        <v>3015</v>
      </c>
      <c r="E504" t="s">
        <v>1143</v>
      </c>
      <c r="F504" t="s">
        <v>1938</v>
      </c>
      <c r="G504" t="s">
        <v>3078</v>
      </c>
      <c r="H504" t="s">
        <v>487</v>
      </c>
      <c r="I504">
        <v>47.493000000000002</v>
      </c>
      <c r="J504">
        <v>-122.214</v>
      </c>
      <c r="K504" s="3">
        <v>15394</v>
      </c>
      <c r="L504" t="s">
        <v>12</v>
      </c>
    </row>
    <row r="505" spans="1:12" x14ac:dyDescent="0.35">
      <c r="A505" t="s">
        <v>34</v>
      </c>
      <c r="B505" s="9">
        <v>47.606209999999997</v>
      </c>
      <c r="C505" s="9">
        <v>-122.33207</v>
      </c>
      <c r="D505" t="s">
        <v>3016</v>
      </c>
      <c r="E505" t="s">
        <v>1144</v>
      </c>
      <c r="F505" t="s">
        <v>1939</v>
      </c>
      <c r="G505" t="s">
        <v>3078</v>
      </c>
      <c r="H505" t="s">
        <v>487</v>
      </c>
      <c r="I505">
        <v>47.444000000000003</v>
      </c>
      <c r="J505">
        <v>-122.31399999999999</v>
      </c>
      <c r="K505" s="3">
        <v>18087</v>
      </c>
      <c r="L505" t="s">
        <v>15</v>
      </c>
    </row>
    <row r="506" spans="1:12" x14ac:dyDescent="0.35">
      <c r="A506" t="s">
        <v>34</v>
      </c>
      <c r="B506" s="9">
        <v>47.606209999999997</v>
      </c>
      <c r="C506" s="9">
        <v>-122.33207</v>
      </c>
      <c r="D506" t="s">
        <v>3014</v>
      </c>
      <c r="E506" t="s">
        <v>1142</v>
      </c>
      <c r="F506" t="s">
        <v>1937</v>
      </c>
      <c r="G506" t="s">
        <v>3078</v>
      </c>
      <c r="H506" t="s">
        <v>487</v>
      </c>
      <c r="I506">
        <v>47.686999999999998</v>
      </c>
      <c r="J506">
        <v>-122.255</v>
      </c>
      <c r="K506" s="3">
        <v>10678</v>
      </c>
      <c r="L506" t="s">
        <v>12</v>
      </c>
    </row>
    <row r="507" spans="1:12" x14ac:dyDescent="0.35">
      <c r="A507" t="s">
        <v>532</v>
      </c>
      <c r="B507" t="s">
        <v>3032</v>
      </c>
      <c r="C507" t="s">
        <v>3032</v>
      </c>
      <c r="D507" s="4" t="s">
        <v>533</v>
      </c>
      <c r="E507" t="s">
        <v>533</v>
      </c>
      <c r="F507" s="5" t="s">
        <v>534</v>
      </c>
      <c r="G507" t="s">
        <v>3078</v>
      </c>
      <c r="H507" s="6" t="s">
        <v>498</v>
      </c>
      <c r="K507" s="3"/>
      <c r="L507" t="s">
        <v>17</v>
      </c>
    </row>
    <row r="508" spans="1:12" x14ac:dyDescent="0.35">
      <c r="A508" t="s">
        <v>118</v>
      </c>
      <c r="B508" s="9">
        <v>32.525149999999996</v>
      </c>
      <c r="C508" s="9">
        <v>-93.75018</v>
      </c>
      <c r="D508" t="s">
        <v>2768</v>
      </c>
      <c r="E508" t="s">
        <v>869</v>
      </c>
      <c r="F508" t="s">
        <v>1690</v>
      </c>
      <c r="G508" t="s">
        <v>3078</v>
      </c>
      <c r="H508" t="s">
        <v>425</v>
      </c>
      <c r="I508">
        <v>32.5</v>
      </c>
      <c r="J508">
        <v>-93.667000000000002</v>
      </c>
      <c r="K508" s="3">
        <v>8285</v>
      </c>
      <c r="L508" t="s">
        <v>12</v>
      </c>
    </row>
    <row r="509" spans="1:12" x14ac:dyDescent="0.35">
      <c r="A509" t="s">
        <v>118</v>
      </c>
      <c r="B509" s="9">
        <v>32.525149999999996</v>
      </c>
      <c r="C509" s="9">
        <v>-93.75018</v>
      </c>
      <c r="D509" t="s">
        <v>2767</v>
      </c>
      <c r="E509" t="s">
        <v>868</v>
      </c>
      <c r="F509" t="s">
        <v>1689</v>
      </c>
      <c r="G509" t="s">
        <v>3078</v>
      </c>
      <c r="H509" t="s">
        <v>425</v>
      </c>
      <c r="I509">
        <v>32.542999999999999</v>
      </c>
      <c r="J509">
        <v>-93.745000000000005</v>
      </c>
      <c r="K509" s="3">
        <v>2043</v>
      </c>
      <c r="L509" t="s">
        <v>12</v>
      </c>
    </row>
    <row r="510" spans="1:12" x14ac:dyDescent="0.35">
      <c r="A510" t="s">
        <v>118</v>
      </c>
      <c r="B510" s="9">
        <v>32.525149999999996</v>
      </c>
      <c r="C510" s="9">
        <v>-93.75018</v>
      </c>
      <c r="D510" t="s">
        <v>2769</v>
      </c>
      <c r="E510" t="s">
        <v>870</v>
      </c>
      <c r="F510" t="s">
        <v>1691</v>
      </c>
      <c r="G510" t="s">
        <v>3078</v>
      </c>
      <c r="H510" t="s">
        <v>425</v>
      </c>
      <c r="I510">
        <v>32.447000000000003</v>
      </c>
      <c r="J510">
        <v>-93.823999999999998</v>
      </c>
      <c r="K510" s="3">
        <v>11111</v>
      </c>
      <c r="L510" t="s">
        <v>12</v>
      </c>
    </row>
    <row r="511" spans="1:12" x14ac:dyDescent="0.35">
      <c r="A511" t="s">
        <v>137</v>
      </c>
      <c r="B511" s="9">
        <v>43.549970000000002</v>
      </c>
      <c r="C511" s="9">
        <v>-96.700329999999994</v>
      </c>
      <c r="D511" t="s">
        <v>2919</v>
      </c>
      <c r="E511" t="s">
        <v>1043</v>
      </c>
      <c r="F511" t="s">
        <v>1842</v>
      </c>
      <c r="G511" t="s">
        <v>3078</v>
      </c>
      <c r="H511" t="s">
        <v>474</v>
      </c>
      <c r="I511">
        <v>43.578000000000003</v>
      </c>
      <c r="J511">
        <v>-96.754000000000005</v>
      </c>
      <c r="K511" s="3">
        <v>5330</v>
      </c>
      <c r="L511" t="s">
        <v>21</v>
      </c>
    </row>
    <row r="512" spans="1:12" x14ac:dyDescent="0.35">
      <c r="A512" t="s">
        <v>210</v>
      </c>
      <c r="B512" s="9">
        <v>41.68338</v>
      </c>
      <c r="C512" s="9">
        <v>-86.250010000000003</v>
      </c>
      <c r="D512" t="s">
        <v>2741</v>
      </c>
      <c r="E512" t="s">
        <v>839</v>
      </c>
      <c r="F512" t="s">
        <v>1663</v>
      </c>
      <c r="G512" t="s">
        <v>3078</v>
      </c>
      <c r="H512" t="s">
        <v>417</v>
      </c>
      <c r="I512">
        <v>41.716999999999999</v>
      </c>
      <c r="J512">
        <v>-85.983000000000004</v>
      </c>
      <c r="K512" s="3">
        <v>22480</v>
      </c>
      <c r="L512" t="s">
        <v>12</v>
      </c>
    </row>
    <row r="513" spans="1:12" x14ac:dyDescent="0.35">
      <c r="A513" t="s">
        <v>210</v>
      </c>
      <c r="B513" s="9">
        <v>41.68338</v>
      </c>
      <c r="C513" s="9">
        <v>-86.250010000000003</v>
      </c>
      <c r="D513" t="s">
        <v>2739</v>
      </c>
      <c r="E513" t="s">
        <v>837</v>
      </c>
      <c r="F513" t="s">
        <v>1661</v>
      </c>
      <c r="G513" t="s">
        <v>3078</v>
      </c>
      <c r="H513" t="s">
        <v>417</v>
      </c>
      <c r="I513">
        <v>41.703000000000003</v>
      </c>
      <c r="J513">
        <v>-86.281999999999996</v>
      </c>
      <c r="K513" s="3">
        <v>3437</v>
      </c>
      <c r="L513" t="s">
        <v>12</v>
      </c>
    </row>
    <row r="514" spans="1:12" x14ac:dyDescent="0.35">
      <c r="A514" t="s">
        <v>210</v>
      </c>
      <c r="B514" s="9">
        <v>41.68338</v>
      </c>
      <c r="C514" s="9">
        <v>-86.250010000000003</v>
      </c>
      <c r="D514" t="s">
        <v>2740</v>
      </c>
      <c r="E514" t="s">
        <v>838</v>
      </c>
      <c r="F514" t="s">
        <v>1662</v>
      </c>
      <c r="G514" t="s">
        <v>3078</v>
      </c>
      <c r="H514" t="s">
        <v>417</v>
      </c>
      <c r="I514">
        <v>41.707000000000001</v>
      </c>
      <c r="J514">
        <v>-86.316000000000003</v>
      </c>
      <c r="K514" s="3">
        <v>6076</v>
      </c>
      <c r="L514" t="s">
        <v>12</v>
      </c>
    </row>
    <row r="515" spans="1:12" x14ac:dyDescent="0.35">
      <c r="A515" t="s">
        <v>105</v>
      </c>
      <c r="B515" s="9">
        <v>47.659660000000002</v>
      </c>
      <c r="C515" s="9">
        <v>-117.42908</v>
      </c>
      <c r="D515" t="s">
        <v>3019</v>
      </c>
      <c r="E515" t="s">
        <v>1147</v>
      </c>
      <c r="F515" t="s">
        <v>1942</v>
      </c>
      <c r="G515" t="s">
        <v>3078</v>
      </c>
      <c r="H515" t="s">
        <v>487</v>
      </c>
      <c r="I515">
        <v>47.633000000000003</v>
      </c>
      <c r="J515">
        <v>-117.65</v>
      </c>
      <c r="K515" s="3">
        <v>16813</v>
      </c>
      <c r="L515" t="s">
        <v>12</v>
      </c>
    </row>
    <row r="516" spans="1:12" x14ac:dyDescent="0.35">
      <c r="A516" t="s">
        <v>105</v>
      </c>
      <c r="B516" s="9">
        <v>47.659660000000002</v>
      </c>
      <c r="C516" s="9">
        <v>-117.42908</v>
      </c>
      <c r="D516" t="s">
        <v>3017</v>
      </c>
      <c r="E516" t="s">
        <v>1145</v>
      </c>
      <c r="F516" t="s">
        <v>1940</v>
      </c>
      <c r="G516" t="s">
        <v>3078</v>
      </c>
      <c r="H516" t="s">
        <v>487</v>
      </c>
      <c r="I516">
        <v>47.683</v>
      </c>
      <c r="J516">
        <v>-117.321</v>
      </c>
      <c r="K516" s="3">
        <v>8498</v>
      </c>
      <c r="L516" t="s">
        <v>12</v>
      </c>
    </row>
    <row r="517" spans="1:12" x14ac:dyDescent="0.35">
      <c r="A517" t="s">
        <v>105</v>
      </c>
      <c r="B517" s="9">
        <v>47.659660000000002</v>
      </c>
      <c r="C517" s="9">
        <v>-117.42908</v>
      </c>
      <c r="D517" t="s">
        <v>3018</v>
      </c>
      <c r="E517" t="s">
        <v>1146</v>
      </c>
      <c r="F517" t="s">
        <v>1941</v>
      </c>
      <c r="G517" t="s">
        <v>3078</v>
      </c>
      <c r="H517" t="s">
        <v>487</v>
      </c>
      <c r="I517">
        <v>47.622</v>
      </c>
      <c r="J517">
        <v>-117.52800000000001</v>
      </c>
      <c r="K517" s="3">
        <v>8512</v>
      </c>
      <c r="L517" t="s">
        <v>12</v>
      </c>
    </row>
    <row r="518" spans="1:12" x14ac:dyDescent="0.35">
      <c r="A518" t="s">
        <v>535</v>
      </c>
      <c r="B518" t="s">
        <v>3032</v>
      </c>
      <c r="C518" t="s">
        <v>3032</v>
      </c>
      <c r="D518" s="4" t="s">
        <v>536</v>
      </c>
      <c r="E518" t="s">
        <v>536</v>
      </c>
      <c r="F518" s="5" t="s">
        <v>537</v>
      </c>
      <c r="G518" t="s">
        <v>3078</v>
      </c>
      <c r="H518" s="6" t="s">
        <v>498</v>
      </c>
      <c r="K518" s="3"/>
      <c r="L518" t="s">
        <v>17</v>
      </c>
    </row>
    <row r="519" spans="1:12" x14ac:dyDescent="0.35">
      <c r="A519" t="s">
        <v>139</v>
      </c>
      <c r="B519" s="9">
        <v>39.801720000000003</v>
      </c>
      <c r="C519" s="9">
        <v>-89.643709999999999</v>
      </c>
      <c r="D519" t="s">
        <v>2732</v>
      </c>
      <c r="E519" t="s">
        <v>829</v>
      </c>
      <c r="F519" t="s">
        <v>1654</v>
      </c>
      <c r="G519" t="s">
        <v>3078</v>
      </c>
      <c r="H519" t="s">
        <v>415</v>
      </c>
      <c r="I519">
        <v>39.844999999999999</v>
      </c>
      <c r="J519">
        <v>-89.683999999999997</v>
      </c>
      <c r="K519" s="3">
        <v>5916</v>
      </c>
      <c r="L519" t="s">
        <v>17</v>
      </c>
    </row>
    <row r="520" spans="1:12" x14ac:dyDescent="0.35">
      <c r="A520" t="s">
        <v>139</v>
      </c>
      <c r="B520" s="9">
        <v>42.101480000000002</v>
      </c>
      <c r="C520" s="9">
        <v>-72.58981</v>
      </c>
      <c r="D520" t="s">
        <v>2787</v>
      </c>
      <c r="E520" t="s">
        <v>891</v>
      </c>
      <c r="F520" t="s">
        <v>1709</v>
      </c>
      <c r="G520" t="s">
        <v>3078</v>
      </c>
      <c r="H520" t="s">
        <v>431</v>
      </c>
      <c r="I520">
        <v>42.158000000000001</v>
      </c>
      <c r="J520">
        <v>-72.715999999999994</v>
      </c>
      <c r="K520" s="3">
        <v>12156</v>
      </c>
      <c r="L520" t="s">
        <v>12</v>
      </c>
    </row>
    <row r="521" spans="1:12" x14ac:dyDescent="0.35">
      <c r="A521" t="s">
        <v>139</v>
      </c>
      <c r="B521" s="9">
        <v>42.101480000000002</v>
      </c>
      <c r="C521" s="9">
        <v>-72.58981</v>
      </c>
      <c r="D521" t="s">
        <v>2669</v>
      </c>
      <c r="E521" t="s">
        <v>761</v>
      </c>
      <c r="F521" t="s">
        <v>1591</v>
      </c>
      <c r="G521" t="s">
        <v>3078</v>
      </c>
      <c r="H521" t="s">
        <v>403</v>
      </c>
      <c r="I521">
        <v>41.938000000000002</v>
      </c>
      <c r="J521">
        <v>-72.682000000000002</v>
      </c>
      <c r="K521" s="3">
        <v>19708</v>
      </c>
      <c r="L521" t="s">
        <v>13</v>
      </c>
    </row>
    <row r="522" spans="1:12" x14ac:dyDescent="0.35">
      <c r="A522" t="s">
        <v>139</v>
      </c>
      <c r="B522" s="9">
        <v>37.215330000000002</v>
      </c>
      <c r="C522" s="9">
        <v>-93.298240000000007</v>
      </c>
      <c r="D522" t="s">
        <v>2785</v>
      </c>
      <c r="E522" t="s">
        <v>889</v>
      </c>
      <c r="F522" t="s">
        <v>1707</v>
      </c>
      <c r="G522" t="s">
        <v>3078</v>
      </c>
      <c r="H522" t="s">
        <v>431</v>
      </c>
      <c r="I522">
        <v>37.24</v>
      </c>
      <c r="J522">
        <v>-93.39</v>
      </c>
      <c r="K522" s="3">
        <v>8574</v>
      </c>
      <c r="L522" t="s">
        <v>12</v>
      </c>
    </row>
    <row r="523" spans="1:12" x14ac:dyDescent="0.35">
      <c r="A523" t="s">
        <v>139</v>
      </c>
      <c r="B523" s="9">
        <v>42.101480000000002</v>
      </c>
      <c r="C523" s="9">
        <v>-72.58981</v>
      </c>
      <c r="D523" t="s">
        <v>2786</v>
      </c>
      <c r="E523" t="s">
        <v>890</v>
      </c>
      <c r="F523" t="s">
        <v>1708</v>
      </c>
      <c r="G523" t="s">
        <v>3078</v>
      </c>
      <c r="H523" t="s">
        <v>431</v>
      </c>
      <c r="I523">
        <v>42.2</v>
      </c>
      <c r="J523">
        <v>-72.533000000000001</v>
      </c>
      <c r="K523" s="3">
        <v>11914</v>
      </c>
      <c r="L523" t="s">
        <v>12</v>
      </c>
    </row>
    <row r="524" spans="1:12" x14ac:dyDescent="0.35">
      <c r="A524" t="s">
        <v>75</v>
      </c>
      <c r="B524" s="9">
        <v>38.627270000000003</v>
      </c>
      <c r="C524" s="9">
        <v>-90.197890000000001</v>
      </c>
      <c r="D524" t="s">
        <v>2820</v>
      </c>
      <c r="E524" t="s">
        <v>928</v>
      </c>
      <c r="F524" t="s">
        <v>1742</v>
      </c>
      <c r="G524" t="s">
        <v>3078</v>
      </c>
      <c r="H524" t="s">
        <v>440</v>
      </c>
      <c r="I524">
        <v>38.753</v>
      </c>
      <c r="J524">
        <v>-90.373999999999995</v>
      </c>
      <c r="K524" s="3">
        <v>20714</v>
      </c>
      <c r="L524" t="s">
        <v>17</v>
      </c>
    </row>
    <row r="525" spans="1:12" x14ac:dyDescent="0.35">
      <c r="A525" t="s">
        <v>75</v>
      </c>
      <c r="B525" s="9">
        <v>38.627270000000003</v>
      </c>
      <c r="C525" s="9">
        <v>-90.197890000000001</v>
      </c>
      <c r="D525" t="s">
        <v>2733</v>
      </c>
      <c r="E525" t="s">
        <v>830</v>
      </c>
      <c r="F525" t="s">
        <v>1655</v>
      </c>
      <c r="G525" t="s">
        <v>3078</v>
      </c>
      <c r="H525" t="s">
        <v>415</v>
      </c>
      <c r="I525">
        <v>38.570999999999998</v>
      </c>
      <c r="J525">
        <v>-90.156999999999996</v>
      </c>
      <c r="K525" s="3">
        <v>7195</v>
      </c>
      <c r="L525" t="s">
        <v>12</v>
      </c>
    </row>
    <row r="526" spans="1:12" x14ac:dyDescent="0.35">
      <c r="A526" t="s">
        <v>55</v>
      </c>
      <c r="B526" s="9">
        <v>40.562330000000003</v>
      </c>
      <c r="C526" s="9">
        <v>-74.139859999999999</v>
      </c>
      <c r="D526" t="s">
        <v>2840</v>
      </c>
      <c r="E526" t="s">
        <v>953</v>
      </c>
      <c r="F526" t="s">
        <v>1762</v>
      </c>
      <c r="G526" t="s">
        <v>3078</v>
      </c>
      <c r="H526" t="s">
        <v>451</v>
      </c>
      <c r="I526">
        <v>40.616999999999997</v>
      </c>
      <c r="J526">
        <v>-74.25</v>
      </c>
      <c r="K526" s="3">
        <v>11110</v>
      </c>
      <c r="L526" t="s">
        <v>12</v>
      </c>
    </row>
    <row r="527" spans="1:12" x14ac:dyDescent="0.35">
      <c r="A527" t="s">
        <v>77</v>
      </c>
      <c r="B527" s="9">
        <v>37.957700000000003</v>
      </c>
      <c r="C527" s="9">
        <v>-121.29078</v>
      </c>
      <c r="D527" t="s">
        <v>2638</v>
      </c>
      <c r="E527" t="s">
        <v>728</v>
      </c>
      <c r="F527" t="s">
        <v>1560</v>
      </c>
      <c r="G527" t="s">
        <v>3078</v>
      </c>
      <c r="H527" t="s">
        <v>399</v>
      </c>
      <c r="I527">
        <v>37.889000000000003</v>
      </c>
      <c r="J527">
        <v>-121.226</v>
      </c>
      <c r="K527" s="3">
        <v>9520</v>
      </c>
      <c r="L527" t="s">
        <v>15</v>
      </c>
    </row>
    <row r="528" spans="1:12" x14ac:dyDescent="0.35">
      <c r="A528" t="s">
        <v>154</v>
      </c>
      <c r="B528" s="9">
        <v>43.048119999999997</v>
      </c>
      <c r="C528" s="9">
        <v>-76.147419999999997</v>
      </c>
      <c r="D528" t="s">
        <v>2852</v>
      </c>
      <c r="E528" t="s">
        <v>967</v>
      </c>
      <c r="F528" t="s">
        <v>1774</v>
      </c>
      <c r="G528" t="s">
        <v>3078</v>
      </c>
      <c r="H528" t="s">
        <v>455</v>
      </c>
      <c r="I528">
        <v>43.110999999999997</v>
      </c>
      <c r="J528">
        <v>-76.103999999999999</v>
      </c>
      <c r="K528" s="3">
        <v>7830</v>
      </c>
      <c r="L528" t="s">
        <v>12</v>
      </c>
    </row>
    <row r="529" spans="1:12" x14ac:dyDescent="0.35">
      <c r="A529" t="s">
        <v>110</v>
      </c>
      <c r="B529" s="9">
        <v>47.252879999999998</v>
      </c>
      <c r="C529" s="9">
        <v>-122.44429</v>
      </c>
      <c r="D529" t="s">
        <v>3023</v>
      </c>
      <c r="E529" t="s">
        <v>1151</v>
      </c>
      <c r="F529" t="s">
        <v>1946</v>
      </c>
      <c r="G529" t="s">
        <v>3078</v>
      </c>
      <c r="H529" t="s">
        <v>487</v>
      </c>
      <c r="I529">
        <v>47.082999999999998</v>
      </c>
      <c r="J529">
        <v>-122.583</v>
      </c>
      <c r="K529" s="3">
        <v>21605</v>
      </c>
      <c r="L529" t="s">
        <v>12</v>
      </c>
    </row>
    <row r="530" spans="1:12" x14ac:dyDescent="0.35">
      <c r="A530" t="s">
        <v>110</v>
      </c>
      <c r="B530" s="9">
        <v>47.252879999999998</v>
      </c>
      <c r="C530" s="9">
        <v>-122.44429</v>
      </c>
      <c r="D530" t="s">
        <v>3021</v>
      </c>
      <c r="E530" t="s">
        <v>1149</v>
      </c>
      <c r="F530" t="s">
        <v>1944</v>
      </c>
      <c r="G530" t="s">
        <v>3078</v>
      </c>
      <c r="H530" t="s">
        <v>487</v>
      </c>
      <c r="I530">
        <v>47.15</v>
      </c>
      <c r="J530">
        <v>-122.483</v>
      </c>
      <c r="K530" s="3">
        <v>11807</v>
      </c>
      <c r="L530" t="s">
        <v>12</v>
      </c>
    </row>
    <row r="531" spans="1:12" x14ac:dyDescent="0.35">
      <c r="A531" t="s">
        <v>110</v>
      </c>
      <c r="B531" s="9">
        <v>47.252879999999998</v>
      </c>
      <c r="C531" s="9">
        <v>-122.44429</v>
      </c>
      <c r="D531" t="s">
        <v>3022</v>
      </c>
      <c r="E531" t="s">
        <v>1150</v>
      </c>
      <c r="F531" t="s">
        <v>1945</v>
      </c>
      <c r="G531" t="s">
        <v>3078</v>
      </c>
      <c r="H531" t="s">
        <v>487</v>
      </c>
      <c r="I531">
        <v>47.1</v>
      </c>
      <c r="J531">
        <v>-122.283</v>
      </c>
      <c r="K531" s="3">
        <v>20918</v>
      </c>
      <c r="L531" t="s">
        <v>12</v>
      </c>
    </row>
    <row r="532" spans="1:12" x14ac:dyDescent="0.35">
      <c r="A532" t="s">
        <v>110</v>
      </c>
      <c r="B532" s="9">
        <v>47.252879999999998</v>
      </c>
      <c r="C532" s="9">
        <v>-122.44429</v>
      </c>
      <c r="D532" t="s">
        <v>3020</v>
      </c>
      <c r="E532" t="s">
        <v>1148</v>
      </c>
      <c r="F532" t="s">
        <v>1943</v>
      </c>
      <c r="G532" t="s">
        <v>3078</v>
      </c>
      <c r="H532" t="s">
        <v>487</v>
      </c>
      <c r="I532">
        <v>47.268000000000001</v>
      </c>
      <c r="J532">
        <v>-122.57599999999999</v>
      </c>
      <c r="K532" s="3">
        <v>10080</v>
      </c>
      <c r="L532" t="s">
        <v>12</v>
      </c>
    </row>
    <row r="533" spans="1:12" x14ac:dyDescent="0.35">
      <c r="A533" t="s">
        <v>123</v>
      </c>
      <c r="B533" s="9">
        <v>30.43826</v>
      </c>
      <c r="C533" s="9">
        <v>-84.280730000000005</v>
      </c>
      <c r="D533" t="s">
        <v>2701</v>
      </c>
      <c r="E533" t="s">
        <v>795</v>
      </c>
      <c r="F533" t="s">
        <v>1623</v>
      </c>
      <c r="G533" t="s">
        <v>3078</v>
      </c>
      <c r="H533" t="s">
        <v>409</v>
      </c>
      <c r="I533">
        <v>30.393000000000001</v>
      </c>
      <c r="J533">
        <v>-84.352999999999994</v>
      </c>
      <c r="K533" s="3">
        <v>8564</v>
      </c>
      <c r="L533" t="s">
        <v>12</v>
      </c>
    </row>
    <row r="534" spans="1:12" x14ac:dyDescent="0.35">
      <c r="A534" t="s">
        <v>70</v>
      </c>
      <c r="B534" s="9">
        <v>27.947520000000001</v>
      </c>
      <c r="C534" s="9">
        <v>-82.458430000000007</v>
      </c>
      <c r="D534" t="s">
        <v>2707</v>
      </c>
      <c r="E534" t="s">
        <v>801</v>
      </c>
      <c r="F534" t="s">
        <v>1629</v>
      </c>
      <c r="G534" t="s">
        <v>3078</v>
      </c>
      <c r="H534" t="s">
        <v>409</v>
      </c>
      <c r="I534">
        <v>27.765000000000001</v>
      </c>
      <c r="J534">
        <v>-82.628</v>
      </c>
      <c r="K534" s="3">
        <v>26264</v>
      </c>
      <c r="L534" t="s">
        <v>12</v>
      </c>
    </row>
    <row r="535" spans="1:12" x14ac:dyDescent="0.35">
      <c r="A535" t="s">
        <v>70</v>
      </c>
      <c r="B535" s="9">
        <v>27.947520000000001</v>
      </c>
      <c r="C535" s="9">
        <v>-82.458430000000007</v>
      </c>
      <c r="D535" t="s">
        <v>2704</v>
      </c>
      <c r="E535" t="s">
        <v>798</v>
      </c>
      <c r="F535" t="s">
        <v>1626</v>
      </c>
      <c r="G535" t="s">
        <v>3078</v>
      </c>
      <c r="H535" t="s">
        <v>409</v>
      </c>
      <c r="I535">
        <v>27.85</v>
      </c>
      <c r="J535">
        <v>-82.516999999999996</v>
      </c>
      <c r="K535" s="3">
        <v>12276</v>
      </c>
      <c r="L535" t="s">
        <v>12</v>
      </c>
    </row>
    <row r="536" spans="1:12" x14ac:dyDescent="0.35">
      <c r="A536" t="s">
        <v>70</v>
      </c>
      <c r="B536" s="9">
        <v>27.947520000000001</v>
      </c>
      <c r="C536" s="9">
        <v>-82.458430000000007</v>
      </c>
      <c r="D536" t="s">
        <v>2702</v>
      </c>
      <c r="E536" t="s">
        <v>796</v>
      </c>
      <c r="F536" t="s">
        <v>1624</v>
      </c>
      <c r="G536" t="s">
        <v>3078</v>
      </c>
      <c r="H536" t="s">
        <v>409</v>
      </c>
      <c r="I536">
        <v>27.916</v>
      </c>
      <c r="J536">
        <v>-82.448999999999998</v>
      </c>
      <c r="K536" s="3">
        <v>3625</v>
      </c>
      <c r="L536" t="s">
        <v>12</v>
      </c>
    </row>
    <row r="537" spans="1:12" x14ac:dyDescent="0.35">
      <c r="A537" t="s">
        <v>70</v>
      </c>
      <c r="B537" s="9">
        <v>27.947520000000001</v>
      </c>
      <c r="C537" s="9">
        <v>-82.458430000000007</v>
      </c>
      <c r="D537" t="s">
        <v>2706</v>
      </c>
      <c r="E537" t="s">
        <v>800</v>
      </c>
      <c r="F537" t="s">
        <v>1628</v>
      </c>
      <c r="G537" t="s">
        <v>3078</v>
      </c>
      <c r="H537" t="s">
        <v>409</v>
      </c>
      <c r="I537">
        <v>27.911000000000001</v>
      </c>
      <c r="J537">
        <v>-82.688000000000002</v>
      </c>
      <c r="K537" s="3">
        <v>22916</v>
      </c>
      <c r="L537" t="s">
        <v>12</v>
      </c>
    </row>
    <row r="538" spans="1:12" x14ac:dyDescent="0.35">
      <c r="A538" t="s">
        <v>70</v>
      </c>
      <c r="B538" s="9">
        <v>27.947520000000001</v>
      </c>
      <c r="C538" s="9">
        <v>-82.458430000000007</v>
      </c>
      <c r="D538" t="s">
        <v>2703</v>
      </c>
      <c r="E538" t="s">
        <v>797</v>
      </c>
      <c r="F538" t="s">
        <v>1625</v>
      </c>
      <c r="G538" t="s">
        <v>3078</v>
      </c>
      <c r="H538" t="s">
        <v>409</v>
      </c>
      <c r="I538">
        <v>27.962</v>
      </c>
      <c r="J538">
        <v>-82.54</v>
      </c>
      <c r="K538" s="3">
        <v>8172</v>
      </c>
      <c r="L538" t="s">
        <v>17</v>
      </c>
    </row>
    <row r="539" spans="1:12" x14ac:dyDescent="0.35">
      <c r="A539" t="s">
        <v>70</v>
      </c>
      <c r="B539" s="9">
        <v>27.947520000000001</v>
      </c>
      <c r="C539" s="9">
        <v>-82.458430000000007</v>
      </c>
      <c r="D539" t="s">
        <v>2705</v>
      </c>
      <c r="E539" t="s">
        <v>799</v>
      </c>
      <c r="F539" t="s">
        <v>1627</v>
      </c>
      <c r="G539" t="s">
        <v>3078</v>
      </c>
      <c r="H539" t="s">
        <v>409</v>
      </c>
      <c r="I539">
        <v>28.013999999999999</v>
      </c>
      <c r="J539">
        <v>-82.344999999999999</v>
      </c>
      <c r="K539" s="3">
        <v>13368</v>
      </c>
      <c r="L539" t="s">
        <v>12</v>
      </c>
    </row>
    <row r="540" spans="1:12" x14ac:dyDescent="0.35">
      <c r="A540" t="s">
        <v>24</v>
      </c>
      <c r="B540" s="9">
        <v>40.849850000000004</v>
      </c>
      <c r="C540" s="9">
        <v>-73.866410000000002</v>
      </c>
      <c r="D540" t="s">
        <v>2853</v>
      </c>
      <c r="E540" t="s">
        <v>968</v>
      </c>
      <c r="F540" t="s">
        <v>1775</v>
      </c>
      <c r="G540" t="s">
        <v>3078</v>
      </c>
      <c r="H540" t="s">
        <v>455</v>
      </c>
      <c r="I540">
        <v>41.067</v>
      </c>
      <c r="J540">
        <v>-73.707999999999998</v>
      </c>
      <c r="K540" s="3">
        <v>27567</v>
      </c>
      <c r="L540" t="s">
        <v>12</v>
      </c>
    </row>
    <row r="541" spans="1:12" x14ac:dyDescent="0.35">
      <c r="A541" t="s">
        <v>160</v>
      </c>
      <c r="B541" s="9">
        <v>39.868040000000001</v>
      </c>
      <c r="C541" s="9">
        <v>-104.97192</v>
      </c>
      <c r="D541" t="s">
        <v>2662</v>
      </c>
      <c r="E541" t="s">
        <v>753</v>
      </c>
      <c r="F541" t="s">
        <v>1584</v>
      </c>
      <c r="G541" t="s">
        <v>3078</v>
      </c>
      <c r="H541" t="s">
        <v>401</v>
      </c>
      <c r="I541">
        <v>40.033000000000001</v>
      </c>
      <c r="J541">
        <v>-105.217</v>
      </c>
      <c r="K541" s="3">
        <v>27800</v>
      </c>
      <c r="L541" t="s">
        <v>12</v>
      </c>
    </row>
    <row r="542" spans="1:12" x14ac:dyDescent="0.35">
      <c r="A542" t="s">
        <v>160</v>
      </c>
      <c r="B542" s="9">
        <v>39.868040000000001</v>
      </c>
      <c r="C542" s="9">
        <v>-104.97192</v>
      </c>
      <c r="D542" t="s">
        <v>2661</v>
      </c>
      <c r="E542" t="s">
        <v>752</v>
      </c>
      <c r="F542" t="s">
        <v>1583</v>
      </c>
      <c r="G542" t="s">
        <v>3078</v>
      </c>
      <c r="H542" t="s">
        <v>401</v>
      </c>
      <c r="I542">
        <v>40.017000000000003</v>
      </c>
      <c r="J542">
        <v>-105.05</v>
      </c>
      <c r="K542" s="3">
        <v>17851</v>
      </c>
      <c r="L542" t="s">
        <v>12</v>
      </c>
    </row>
    <row r="543" spans="1:12" x14ac:dyDescent="0.35">
      <c r="A543" t="s">
        <v>86</v>
      </c>
      <c r="B543" s="9">
        <v>41.663939999999997</v>
      </c>
      <c r="C543" s="9">
        <v>-83.555210000000002</v>
      </c>
      <c r="D543" t="s">
        <v>2801</v>
      </c>
      <c r="E543" t="s">
        <v>906</v>
      </c>
      <c r="F543" t="s">
        <v>1723</v>
      </c>
      <c r="G543" t="s">
        <v>3078</v>
      </c>
      <c r="H543" t="s">
        <v>434</v>
      </c>
      <c r="I543">
        <v>41.563000000000002</v>
      </c>
      <c r="J543">
        <v>-83.475999999999999</v>
      </c>
      <c r="K543" s="3">
        <v>13013</v>
      </c>
      <c r="L543" t="s">
        <v>12</v>
      </c>
    </row>
    <row r="544" spans="1:12" x14ac:dyDescent="0.35">
      <c r="A544" t="s">
        <v>86</v>
      </c>
      <c r="B544" s="9">
        <v>41.663939999999997</v>
      </c>
      <c r="C544" s="9">
        <v>-83.555210000000002</v>
      </c>
      <c r="D544" t="s">
        <v>2886</v>
      </c>
      <c r="E544" t="s">
        <v>1004</v>
      </c>
      <c r="F544" t="s">
        <v>1808</v>
      </c>
      <c r="G544" t="s">
        <v>3078</v>
      </c>
      <c r="H544" t="s">
        <v>461</v>
      </c>
      <c r="I544">
        <v>41.587000000000003</v>
      </c>
      <c r="J544">
        <v>-83.805999999999997</v>
      </c>
      <c r="K544" s="3">
        <v>22532</v>
      </c>
      <c r="L544" t="s">
        <v>17</v>
      </c>
    </row>
    <row r="545" spans="1:12" x14ac:dyDescent="0.35">
      <c r="A545" t="s">
        <v>86</v>
      </c>
      <c r="B545" s="9">
        <v>41.663939999999997</v>
      </c>
      <c r="C545" s="9">
        <v>-83.555210000000002</v>
      </c>
      <c r="D545" t="s">
        <v>2800</v>
      </c>
      <c r="E545" t="s">
        <v>905</v>
      </c>
      <c r="F545" t="s">
        <v>1722</v>
      </c>
      <c r="G545" t="s">
        <v>3078</v>
      </c>
      <c r="H545" t="s">
        <v>434</v>
      </c>
      <c r="I545">
        <v>41.735999999999997</v>
      </c>
      <c r="J545">
        <v>-83.655000000000001</v>
      </c>
      <c r="K545" s="3">
        <v>11525</v>
      </c>
      <c r="L545" t="s">
        <v>12</v>
      </c>
    </row>
    <row r="546" spans="1:12" x14ac:dyDescent="0.35">
      <c r="A546" t="s">
        <v>171</v>
      </c>
      <c r="B546" s="9">
        <v>39.04833</v>
      </c>
      <c r="C546" s="9">
        <v>-95.678039999999996</v>
      </c>
      <c r="D546" t="s">
        <v>2751</v>
      </c>
      <c r="E546" t="s">
        <v>851</v>
      </c>
      <c r="F546" t="s">
        <v>1673</v>
      </c>
      <c r="G546" t="s">
        <v>3078</v>
      </c>
      <c r="H546" t="s">
        <v>421</v>
      </c>
      <c r="I546">
        <v>38.950000000000003</v>
      </c>
      <c r="J546">
        <v>-95.664000000000001</v>
      </c>
      <c r="K546" s="3">
        <v>11000</v>
      </c>
      <c r="L546" t="s">
        <v>12</v>
      </c>
    </row>
    <row r="547" spans="1:12" x14ac:dyDescent="0.35">
      <c r="A547" t="s">
        <v>171</v>
      </c>
      <c r="B547" s="9">
        <v>39.04833</v>
      </c>
      <c r="C547" s="9">
        <v>-95.678039999999996</v>
      </c>
      <c r="D547" t="s">
        <v>2750</v>
      </c>
      <c r="E547" t="s">
        <v>850</v>
      </c>
      <c r="F547" t="s">
        <v>1672</v>
      </c>
      <c r="G547" t="s">
        <v>3078</v>
      </c>
      <c r="H547" t="s">
        <v>421</v>
      </c>
      <c r="I547">
        <v>39.073</v>
      </c>
      <c r="J547">
        <v>-95.626000000000005</v>
      </c>
      <c r="K547" s="3">
        <v>5264</v>
      </c>
      <c r="L547" t="s">
        <v>12</v>
      </c>
    </row>
    <row r="548" spans="1:12" x14ac:dyDescent="0.35">
      <c r="A548" t="s">
        <v>48</v>
      </c>
      <c r="B548" s="9">
        <v>32.221739999999997</v>
      </c>
      <c r="C548" s="9">
        <v>-110.92648</v>
      </c>
      <c r="D548" t="s">
        <v>2565</v>
      </c>
      <c r="E548" t="s">
        <v>652</v>
      </c>
      <c r="F548" t="s">
        <v>1486</v>
      </c>
      <c r="G548" t="s">
        <v>3078</v>
      </c>
      <c r="H548" t="s">
        <v>395</v>
      </c>
      <c r="I548">
        <v>32.167000000000002</v>
      </c>
      <c r="J548">
        <v>-110.883</v>
      </c>
      <c r="K548" s="3">
        <v>7334</v>
      </c>
      <c r="L548" t="s">
        <v>12</v>
      </c>
    </row>
    <row r="549" spans="1:12" x14ac:dyDescent="0.35">
      <c r="A549" t="s">
        <v>48</v>
      </c>
      <c r="B549" s="9">
        <v>32.221739999999997</v>
      </c>
      <c r="C549" s="9">
        <v>-110.92648</v>
      </c>
      <c r="D549" t="s">
        <v>2567</v>
      </c>
      <c r="E549" t="s">
        <v>654</v>
      </c>
      <c r="F549" t="s">
        <v>1488</v>
      </c>
      <c r="G549" t="s">
        <v>3078</v>
      </c>
      <c r="H549" t="s">
        <v>395</v>
      </c>
      <c r="I549">
        <v>32.142000000000003</v>
      </c>
      <c r="J549">
        <v>-111.175</v>
      </c>
      <c r="K549" s="3">
        <v>25012</v>
      </c>
      <c r="L549" t="s">
        <v>12</v>
      </c>
    </row>
    <row r="550" spans="1:12" x14ac:dyDescent="0.35">
      <c r="A550" t="s">
        <v>48</v>
      </c>
      <c r="B550" s="9">
        <v>32.221739999999997</v>
      </c>
      <c r="C550" s="9">
        <v>-110.92648</v>
      </c>
      <c r="D550" t="s">
        <v>2566</v>
      </c>
      <c r="E550" t="s">
        <v>653</v>
      </c>
      <c r="F550" t="s">
        <v>1487</v>
      </c>
      <c r="G550" t="s">
        <v>3078</v>
      </c>
      <c r="H550" t="s">
        <v>395</v>
      </c>
      <c r="I550">
        <v>32.131</v>
      </c>
      <c r="J550">
        <v>-110.955</v>
      </c>
      <c r="K550" s="3">
        <v>10440</v>
      </c>
      <c r="L550" t="s">
        <v>21</v>
      </c>
    </row>
    <row r="551" spans="1:12" x14ac:dyDescent="0.35">
      <c r="A551" t="s">
        <v>64</v>
      </c>
      <c r="B551" s="9">
        <v>36.153979999999997</v>
      </c>
      <c r="C551" s="9">
        <v>-95.992769999999993</v>
      </c>
      <c r="D551" t="s">
        <v>2893</v>
      </c>
      <c r="E551" t="s">
        <v>1012</v>
      </c>
      <c r="F551" t="s">
        <v>1815</v>
      </c>
      <c r="G551" t="s">
        <v>3078</v>
      </c>
      <c r="H551" t="s">
        <v>463</v>
      </c>
      <c r="I551">
        <v>36.039000000000001</v>
      </c>
      <c r="J551">
        <v>-95.983999999999995</v>
      </c>
      <c r="K551" s="3">
        <v>12809</v>
      </c>
      <c r="L551" t="s">
        <v>12</v>
      </c>
    </row>
    <row r="552" spans="1:12" x14ac:dyDescent="0.35">
      <c r="A552" t="s">
        <v>64</v>
      </c>
      <c r="B552" s="9">
        <v>36.153979999999997</v>
      </c>
      <c r="C552" s="9">
        <v>-95.992769999999993</v>
      </c>
      <c r="D552" t="s">
        <v>2892</v>
      </c>
      <c r="E552" t="s">
        <v>1011</v>
      </c>
      <c r="F552" t="s">
        <v>1814</v>
      </c>
      <c r="G552" t="s">
        <v>3078</v>
      </c>
      <c r="H552" t="s">
        <v>463</v>
      </c>
      <c r="I552">
        <v>36.198999999999998</v>
      </c>
      <c r="J552">
        <v>-95.887</v>
      </c>
      <c r="K552" s="3">
        <v>10732</v>
      </c>
      <c r="L552" t="s">
        <v>17</v>
      </c>
    </row>
    <row r="553" spans="1:12" x14ac:dyDescent="0.35">
      <c r="A553" t="s">
        <v>64</v>
      </c>
      <c r="B553" s="9">
        <v>36.153979999999997</v>
      </c>
      <c r="C553" s="9">
        <v>-95.992769999999993</v>
      </c>
      <c r="D553" t="s">
        <v>2894</v>
      </c>
      <c r="E553" t="s">
        <v>1013</v>
      </c>
      <c r="F553" t="s">
        <v>1816</v>
      </c>
      <c r="G553" t="s">
        <v>3078</v>
      </c>
      <c r="H553" t="s">
        <v>463</v>
      </c>
      <c r="I553">
        <v>36.174999999999997</v>
      </c>
      <c r="J553">
        <v>-96.152000000000001</v>
      </c>
      <c r="K553" s="3">
        <v>14484</v>
      </c>
      <c r="L553" t="s">
        <v>12</v>
      </c>
    </row>
    <row r="554" spans="1:12" x14ac:dyDescent="0.35">
      <c r="A554" t="s">
        <v>206</v>
      </c>
      <c r="B554" s="9">
        <v>32.351260000000003</v>
      </c>
      <c r="C554" s="9">
        <v>-95.301060000000007</v>
      </c>
      <c r="D554" t="s">
        <v>2986</v>
      </c>
      <c r="E554" t="s">
        <v>1111</v>
      </c>
      <c r="F554" t="s">
        <v>1909</v>
      </c>
      <c r="G554" t="s">
        <v>3078</v>
      </c>
      <c r="H554" t="s">
        <v>478</v>
      </c>
      <c r="I554">
        <v>32.353999999999999</v>
      </c>
      <c r="J554">
        <v>-95.403000000000006</v>
      </c>
      <c r="K554" s="3">
        <v>9580</v>
      </c>
      <c r="L554" t="s">
        <v>12</v>
      </c>
    </row>
    <row r="555" spans="1:12" x14ac:dyDescent="0.35">
      <c r="A555" t="s">
        <v>175</v>
      </c>
      <c r="B555" s="9">
        <v>38.104089999999999</v>
      </c>
      <c r="C555" s="9">
        <v>-122.25664</v>
      </c>
      <c r="D555" t="s">
        <v>2640</v>
      </c>
      <c r="E555" t="s">
        <v>730</v>
      </c>
      <c r="F555" t="s">
        <v>1562</v>
      </c>
      <c r="G555" t="s">
        <v>3078</v>
      </c>
      <c r="H555" t="s">
        <v>399</v>
      </c>
      <c r="I555">
        <v>38.15</v>
      </c>
      <c r="J555">
        <v>-122.55</v>
      </c>
      <c r="K555" s="3">
        <v>26163</v>
      </c>
      <c r="L555" t="s">
        <v>12</v>
      </c>
    </row>
    <row r="556" spans="1:12" x14ac:dyDescent="0.35">
      <c r="A556" t="s">
        <v>175</v>
      </c>
      <c r="B556" s="9">
        <v>38.104089999999999</v>
      </c>
      <c r="C556" s="9">
        <v>-122.25664</v>
      </c>
      <c r="D556" t="s">
        <v>2639</v>
      </c>
      <c r="E556" t="s">
        <v>729</v>
      </c>
      <c r="F556" t="s">
        <v>1561</v>
      </c>
      <c r="G556" t="s">
        <v>3078</v>
      </c>
      <c r="H556" t="s">
        <v>399</v>
      </c>
      <c r="I556">
        <v>38.21</v>
      </c>
      <c r="J556">
        <v>-122.285</v>
      </c>
      <c r="K556" s="3">
        <v>12034</v>
      </c>
      <c r="L556" t="s">
        <v>12</v>
      </c>
    </row>
    <row r="557" spans="1:12" x14ac:dyDescent="0.35">
      <c r="A557" t="s">
        <v>136</v>
      </c>
      <c r="B557" s="9">
        <v>45.638730000000002</v>
      </c>
      <c r="C557" s="9">
        <v>-122.66149</v>
      </c>
      <c r="D557" t="s">
        <v>2899</v>
      </c>
      <c r="E557" t="s">
        <v>1019</v>
      </c>
      <c r="F557" t="s">
        <v>1821</v>
      </c>
      <c r="G557" t="s">
        <v>3078</v>
      </c>
      <c r="H557" t="s">
        <v>465</v>
      </c>
      <c r="I557">
        <v>45.773000000000003</v>
      </c>
      <c r="J557">
        <v>-122.861</v>
      </c>
      <c r="K557" s="3">
        <v>21515</v>
      </c>
      <c r="L557" t="s">
        <v>12</v>
      </c>
    </row>
    <row r="558" spans="1:12" x14ac:dyDescent="0.35">
      <c r="A558" t="s">
        <v>173</v>
      </c>
      <c r="B558" s="9">
        <v>34.536110000000001</v>
      </c>
      <c r="C558" s="9">
        <v>-117.29116</v>
      </c>
      <c r="D558" t="s">
        <v>2641</v>
      </c>
      <c r="E558" t="s">
        <v>731</v>
      </c>
      <c r="F558" t="s">
        <v>1563</v>
      </c>
      <c r="G558" t="s">
        <v>3078</v>
      </c>
      <c r="H558" t="s">
        <v>399</v>
      </c>
      <c r="I558">
        <v>34.582999999999998</v>
      </c>
      <c r="J558">
        <v>-117.383</v>
      </c>
      <c r="K558" s="3">
        <v>9895</v>
      </c>
      <c r="L558" t="s">
        <v>12</v>
      </c>
    </row>
    <row r="559" spans="1:12" x14ac:dyDescent="0.35">
      <c r="A559" t="s">
        <v>58</v>
      </c>
      <c r="B559" s="9">
        <v>36.852930000000001</v>
      </c>
      <c r="C559" s="9">
        <v>-75.977990000000005</v>
      </c>
      <c r="D559" t="s">
        <v>3006</v>
      </c>
      <c r="E559" t="s">
        <v>1134</v>
      </c>
      <c r="F559" t="s">
        <v>1929</v>
      </c>
      <c r="G559" t="s">
        <v>3078</v>
      </c>
      <c r="H559" t="s">
        <v>485</v>
      </c>
      <c r="I559">
        <v>36.695</v>
      </c>
      <c r="J559">
        <v>-76.135999999999996</v>
      </c>
      <c r="K559" s="3">
        <v>22504</v>
      </c>
      <c r="L559" t="s">
        <v>12</v>
      </c>
    </row>
    <row r="560" spans="1:12" x14ac:dyDescent="0.35">
      <c r="A560" t="s">
        <v>58</v>
      </c>
      <c r="B560" s="9">
        <v>36.852930000000001</v>
      </c>
      <c r="C560" s="9">
        <v>-75.977990000000005</v>
      </c>
      <c r="D560" t="s">
        <v>3005</v>
      </c>
      <c r="E560" t="s">
        <v>1133</v>
      </c>
      <c r="F560" t="s">
        <v>1928</v>
      </c>
      <c r="G560" t="s">
        <v>3078</v>
      </c>
      <c r="H560" t="s">
        <v>485</v>
      </c>
      <c r="I560">
        <v>36.902999999999999</v>
      </c>
      <c r="J560">
        <v>-76.191999999999993</v>
      </c>
      <c r="K560" s="3">
        <v>19832</v>
      </c>
      <c r="L560" t="s">
        <v>13</v>
      </c>
    </row>
    <row r="561" spans="1:12" x14ac:dyDescent="0.35">
      <c r="A561" t="s">
        <v>58</v>
      </c>
      <c r="B561" s="9">
        <v>36.852930000000001</v>
      </c>
      <c r="C561" s="9">
        <v>-75.977990000000005</v>
      </c>
      <c r="D561" t="s">
        <v>3007</v>
      </c>
      <c r="E561" t="s">
        <v>1135</v>
      </c>
      <c r="F561" t="s">
        <v>1930</v>
      </c>
      <c r="G561" t="s">
        <v>3078</v>
      </c>
      <c r="H561" t="s">
        <v>485</v>
      </c>
      <c r="I561">
        <v>36.936999999999998</v>
      </c>
      <c r="J561">
        <v>-76.289000000000001</v>
      </c>
      <c r="K561" s="3">
        <v>29194</v>
      </c>
      <c r="L561" t="s">
        <v>12</v>
      </c>
    </row>
    <row r="562" spans="1:12" x14ac:dyDescent="0.35">
      <c r="A562" t="s">
        <v>58</v>
      </c>
      <c r="B562" s="9">
        <v>36.852930000000001</v>
      </c>
      <c r="C562" s="9">
        <v>-75.977990000000005</v>
      </c>
      <c r="D562" t="s">
        <v>3004</v>
      </c>
      <c r="E562" t="s">
        <v>1132</v>
      </c>
      <c r="F562" t="s">
        <v>1927</v>
      </c>
      <c r="G562" t="s">
        <v>3078</v>
      </c>
      <c r="H562" t="s">
        <v>485</v>
      </c>
      <c r="I562">
        <v>36.817</v>
      </c>
      <c r="J562">
        <v>-76.033000000000001</v>
      </c>
      <c r="K562" s="3">
        <v>6319</v>
      </c>
      <c r="L562" t="s">
        <v>12</v>
      </c>
    </row>
    <row r="563" spans="1:12" x14ac:dyDescent="0.35">
      <c r="A563" t="s">
        <v>169</v>
      </c>
      <c r="B563" s="9">
        <v>36.33023</v>
      </c>
      <c r="C563" s="9">
        <v>-119.29206000000001</v>
      </c>
      <c r="D563" t="s">
        <v>2642</v>
      </c>
      <c r="E563" t="s">
        <v>732</v>
      </c>
      <c r="F563" t="s">
        <v>1564</v>
      </c>
      <c r="G563" t="s">
        <v>3078</v>
      </c>
      <c r="H563" t="s">
        <v>399</v>
      </c>
      <c r="I563">
        <v>36.317</v>
      </c>
      <c r="J563">
        <v>-119.4</v>
      </c>
      <c r="K563" s="3">
        <v>9781</v>
      </c>
      <c r="L563" t="s">
        <v>12</v>
      </c>
    </row>
    <row r="564" spans="1:12" x14ac:dyDescent="0.35">
      <c r="A564" t="s">
        <v>163</v>
      </c>
      <c r="B564" s="9">
        <v>31.549330000000001</v>
      </c>
      <c r="C564" s="9">
        <v>-97.14667</v>
      </c>
      <c r="D564" t="s">
        <v>2989</v>
      </c>
      <c r="E564" t="s">
        <v>1114</v>
      </c>
      <c r="F564" t="s">
        <v>1912</v>
      </c>
      <c r="G564" t="s">
        <v>3078</v>
      </c>
      <c r="H564" t="s">
        <v>478</v>
      </c>
      <c r="I564">
        <v>31.484999999999999</v>
      </c>
      <c r="J564">
        <v>-97.316000000000003</v>
      </c>
      <c r="K564" s="3">
        <v>17572</v>
      </c>
      <c r="L564" t="s">
        <v>12</v>
      </c>
    </row>
    <row r="565" spans="1:12" x14ac:dyDescent="0.35">
      <c r="A565" t="s">
        <v>163</v>
      </c>
      <c r="B565" s="9">
        <v>31.549330000000001</v>
      </c>
      <c r="C565" s="9">
        <v>-97.14667</v>
      </c>
      <c r="D565" t="s">
        <v>2988</v>
      </c>
      <c r="E565" t="s">
        <v>1113</v>
      </c>
      <c r="F565" t="s">
        <v>1911</v>
      </c>
      <c r="G565" t="s">
        <v>3078</v>
      </c>
      <c r="H565" t="s">
        <v>478</v>
      </c>
      <c r="I565">
        <v>31.638000000000002</v>
      </c>
      <c r="J565">
        <v>-97.073999999999998</v>
      </c>
      <c r="K565" s="3">
        <v>12024</v>
      </c>
      <c r="L565" t="s">
        <v>12</v>
      </c>
    </row>
    <row r="566" spans="1:12" x14ac:dyDescent="0.35">
      <c r="A566" t="s">
        <v>163</v>
      </c>
      <c r="B566" s="9">
        <v>31.549330000000001</v>
      </c>
      <c r="C566" s="9">
        <v>-97.14667</v>
      </c>
      <c r="D566" t="s">
        <v>2987</v>
      </c>
      <c r="E566" t="s">
        <v>1112</v>
      </c>
      <c r="F566" t="s">
        <v>1910</v>
      </c>
      <c r="G566" t="s">
        <v>3078</v>
      </c>
      <c r="H566" t="s">
        <v>478</v>
      </c>
      <c r="I566">
        <v>31.619</v>
      </c>
      <c r="J566">
        <v>-97.227999999999994</v>
      </c>
      <c r="K566" s="3">
        <v>10925</v>
      </c>
      <c r="L566" t="s">
        <v>12</v>
      </c>
    </row>
    <row r="567" spans="1:12" x14ac:dyDescent="0.35">
      <c r="A567" t="s">
        <v>158</v>
      </c>
      <c r="B567" s="9">
        <v>42.49044</v>
      </c>
      <c r="C567" s="9">
        <v>-83.013040000000004</v>
      </c>
      <c r="D567" t="s">
        <v>2802</v>
      </c>
      <c r="E567" t="s">
        <v>907</v>
      </c>
      <c r="F567" t="s">
        <v>1724</v>
      </c>
      <c r="G567" t="s">
        <v>3078</v>
      </c>
      <c r="H567" t="s">
        <v>434</v>
      </c>
      <c r="I567">
        <v>42.607999999999997</v>
      </c>
      <c r="J567">
        <v>-82.817999999999998</v>
      </c>
      <c r="K567" s="3">
        <v>20643</v>
      </c>
      <c r="L567" t="s">
        <v>12</v>
      </c>
    </row>
    <row r="568" spans="1:12" x14ac:dyDescent="0.35">
      <c r="A568" t="s">
        <v>45</v>
      </c>
      <c r="B568" s="9">
        <v>38.895110000000003</v>
      </c>
      <c r="C568" s="9">
        <v>-77.036370000000005</v>
      </c>
      <c r="D568" t="s">
        <v>2776</v>
      </c>
      <c r="E568" t="s">
        <v>879</v>
      </c>
      <c r="F568" t="s">
        <v>1698</v>
      </c>
      <c r="G568" t="s">
        <v>3078</v>
      </c>
      <c r="H568" t="s">
        <v>429</v>
      </c>
      <c r="I568">
        <v>38.817</v>
      </c>
      <c r="J568">
        <v>-76.867000000000004</v>
      </c>
      <c r="K568" s="3">
        <v>17044</v>
      </c>
      <c r="L568" t="s">
        <v>12</v>
      </c>
    </row>
    <row r="569" spans="1:12" x14ac:dyDescent="0.35">
      <c r="A569" t="s">
        <v>45</v>
      </c>
      <c r="B569" s="9">
        <v>38.895110000000003</v>
      </c>
      <c r="C569" s="9">
        <v>-77.036370000000005</v>
      </c>
      <c r="D569" t="s">
        <v>2775</v>
      </c>
      <c r="E569" t="s">
        <v>878</v>
      </c>
      <c r="F569" t="s">
        <v>1697</v>
      </c>
      <c r="G569" t="s">
        <v>3078</v>
      </c>
      <c r="H569" t="s">
        <v>429</v>
      </c>
      <c r="I569">
        <v>38.981000000000002</v>
      </c>
      <c r="J569">
        <v>-76.921999999999997</v>
      </c>
      <c r="K569" s="3">
        <v>13749</v>
      </c>
      <c r="L569" t="s">
        <v>12</v>
      </c>
    </row>
    <row r="570" spans="1:12" x14ac:dyDescent="0.35">
      <c r="A570" t="s">
        <v>45</v>
      </c>
      <c r="B570" s="9">
        <v>38.895110000000003</v>
      </c>
      <c r="C570" s="9">
        <v>-77.036370000000005</v>
      </c>
      <c r="D570" t="s">
        <v>2777</v>
      </c>
      <c r="E570" t="s">
        <v>880</v>
      </c>
      <c r="F570" t="s">
        <v>1699</v>
      </c>
      <c r="G570" t="s">
        <v>3078</v>
      </c>
      <c r="H570" t="s">
        <v>429</v>
      </c>
      <c r="I570">
        <v>38.716999999999999</v>
      </c>
      <c r="J570">
        <v>-77.183000000000007</v>
      </c>
      <c r="K570" s="3">
        <v>23530</v>
      </c>
      <c r="L570" t="s">
        <v>12</v>
      </c>
    </row>
    <row r="571" spans="1:12" x14ac:dyDescent="0.35">
      <c r="A571" t="s">
        <v>45</v>
      </c>
      <c r="B571" s="9">
        <v>38.895110000000003</v>
      </c>
      <c r="C571" s="9">
        <v>-77.036370000000005</v>
      </c>
      <c r="D571" t="s">
        <v>3024</v>
      </c>
      <c r="E571" t="s">
        <v>1153</v>
      </c>
      <c r="F571" t="s">
        <v>1947</v>
      </c>
      <c r="G571" t="s">
        <v>3078</v>
      </c>
      <c r="H571" t="s">
        <v>611</v>
      </c>
      <c r="I571">
        <v>38.847000000000001</v>
      </c>
      <c r="J571">
        <v>-77.034999999999997</v>
      </c>
      <c r="K571" s="3">
        <v>5350</v>
      </c>
      <c r="L571" t="s">
        <v>13</v>
      </c>
    </row>
    <row r="572" spans="1:12" x14ac:dyDescent="0.35">
      <c r="A572" t="s">
        <v>200</v>
      </c>
      <c r="B572" s="9">
        <v>26.715340000000001</v>
      </c>
      <c r="C572" s="9">
        <v>-80.053370000000001</v>
      </c>
      <c r="D572" t="s">
        <v>2708</v>
      </c>
      <c r="E572" t="s">
        <v>802</v>
      </c>
      <c r="F572" t="s">
        <v>1630</v>
      </c>
      <c r="G572" t="s">
        <v>3078</v>
      </c>
      <c r="H572" t="s">
        <v>409</v>
      </c>
      <c r="I572">
        <v>26.684999999999999</v>
      </c>
      <c r="J572">
        <v>-80.099000000000004</v>
      </c>
      <c r="K572" s="3">
        <v>5650</v>
      </c>
      <c r="L572" t="s">
        <v>12</v>
      </c>
    </row>
    <row r="573" spans="1:12" x14ac:dyDescent="0.35">
      <c r="A573" t="s">
        <v>65</v>
      </c>
      <c r="B573" s="9">
        <v>37.692239999999998</v>
      </c>
      <c r="C573" s="9">
        <v>-97.337540000000004</v>
      </c>
      <c r="D573" t="s">
        <v>2754</v>
      </c>
      <c r="E573" t="s">
        <v>854</v>
      </c>
      <c r="F573" t="s">
        <v>1676</v>
      </c>
      <c r="G573" t="s">
        <v>3078</v>
      </c>
      <c r="H573" t="s">
        <v>421</v>
      </c>
      <c r="I573">
        <v>37.746000000000002</v>
      </c>
      <c r="J573">
        <v>-97.221000000000004</v>
      </c>
      <c r="K573" s="3">
        <v>11866</v>
      </c>
      <c r="L573" t="s">
        <v>12</v>
      </c>
    </row>
    <row r="574" spans="1:12" x14ac:dyDescent="0.35">
      <c r="A574" t="s">
        <v>65</v>
      </c>
      <c r="B574" s="9">
        <v>37.692239999999998</v>
      </c>
      <c r="C574" s="9">
        <v>-97.337540000000004</v>
      </c>
      <c r="D574" t="s">
        <v>2753</v>
      </c>
      <c r="E574" t="s">
        <v>853</v>
      </c>
      <c r="F574" t="s">
        <v>1675</v>
      </c>
      <c r="G574" t="s">
        <v>3078</v>
      </c>
      <c r="H574" t="s">
        <v>421</v>
      </c>
      <c r="I574">
        <v>37.616999999999997</v>
      </c>
      <c r="J574">
        <v>-97.266999999999996</v>
      </c>
      <c r="K574" s="3">
        <v>10419</v>
      </c>
      <c r="L574" t="s">
        <v>12</v>
      </c>
    </row>
    <row r="575" spans="1:12" x14ac:dyDescent="0.35">
      <c r="A575" t="s">
        <v>65</v>
      </c>
      <c r="B575" s="9">
        <v>37.692239999999998</v>
      </c>
      <c r="C575" s="9">
        <v>-97.337540000000004</v>
      </c>
      <c r="D575" t="s">
        <v>2752</v>
      </c>
      <c r="E575" t="s">
        <v>852</v>
      </c>
      <c r="F575" t="s">
        <v>1674</v>
      </c>
      <c r="G575" t="s">
        <v>3078</v>
      </c>
      <c r="H575" t="s">
        <v>421</v>
      </c>
      <c r="I575">
        <v>37.648000000000003</v>
      </c>
      <c r="J575">
        <v>-97.43</v>
      </c>
      <c r="K575" s="3">
        <v>9509</v>
      </c>
      <c r="L575" t="s">
        <v>17</v>
      </c>
    </row>
    <row r="576" spans="1:12" x14ac:dyDescent="0.35">
      <c r="A576" t="s">
        <v>204</v>
      </c>
      <c r="B576" s="9">
        <v>33.913710000000002</v>
      </c>
      <c r="C576" s="9">
        <v>-98.493390000000005</v>
      </c>
      <c r="D576" t="s">
        <v>2990</v>
      </c>
      <c r="E576" t="s">
        <v>1115</v>
      </c>
      <c r="F576" t="s">
        <v>1913</v>
      </c>
      <c r="G576" t="s">
        <v>3078</v>
      </c>
      <c r="H576" t="s">
        <v>478</v>
      </c>
      <c r="I576">
        <v>33.85</v>
      </c>
      <c r="J576">
        <v>-98.483000000000004</v>
      </c>
      <c r="K576" s="3">
        <v>7148</v>
      </c>
      <c r="L576" t="s">
        <v>12</v>
      </c>
    </row>
    <row r="577" spans="1:12" x14ac:dyDescent="0.35">
      <c r="A577" t="s">
        <v>204</v>
      </c>
      <c r="B577" s="9">
        <v>33.913710000000002</v>
      </c>
      <c r="C577" s="9">
        <v>-98.493390000000005</v>
      </c>
      <c r="D577" t="s">
        <v>2991</v>
      </c>
      <c r="E577" t="s">
        <v>1116</v>
      </c>
      <c r="F577" t="s">
        <v>1914</v>
      </c>
      <c r="G577" t="s">
        <v>3078</v>
      </c>
      <c r="H577" t="s">
        <v>478</v>
      </c>
      <c r="I577">
        <v>33.978999999999999</v>
      </c>
      <c r="J577">
        <v>-98.492999999999995</v>
      </c>
      <c r="K577" s="3">
        <v>7260</v>
      </c>
      <c r="L577" t="s">
        <v>12</v>
      </c>
    </row>
    <row r="578" spans="1:12" x14ac:dyDescent="0.35">
      <c r="A578" t="s">
        <v>186</v>
      </c>
      <c r="B578" s="9">
        <v>34.225729999999999</v>
      </c>
      <c r="C578" s="9">
        <v>-77.944710000000001</v>
      </c>
      <c r="D578" t="s">
        <v>2863</v>
      </c>
      <c r="E578" t="s">
        <v>979</v>
      </c>
      <c r="F578" t="s">
        <v>1785</v>
      </c>
      <c r="G578" t="s">
        <v>3078</v>
      </c>
      <c r="H578" t="s">
        <v>457</v>
      </c>
      <c r="I578">
        <v>34.268000000000001</v>
      </c>
      <c r="J578">
        <v>-77.900000000000006</v>
      </c>
      <c r="K578" s="3">
        <v>6243</v>
      </c>
      <c r="L578" t="s">
        <v>12</v>
      </c>
    </row>
    <row r="579" spans="1:12" x14ac:dyDescent="0.35">
      <c r="A579" t="s">
        <v>99</v>
      </c>
      <c r="B579" s="9">
        <v>36.09986</v>
      </c>
      <c r="C579" s="9">
        <v>-80.244219999999999</v>
      </c>
      <c r="D579" t="s">
        <v>2864</v>
      </c>
      <c r="E579" t="s">
        <v>980</v>
      </c>
      <c r="F579" t="s">
        <v>1786</v>
      </c>
      <c r="G579" t="s">
        <v>3078</v>
      </c>
      <c r="H579" t="s">
        <v>457</v>
      </c>
      <c r="I579">
        <v>36.134</v>
      </c>
      <c r="J579">
        <v>-80.221999999999994</v>
      </c>
      <c r="K579" s="3">
        <v>4288</v>
      </c>
      <c r="L579" t="s">
        <v>12</v>
      </c>
    </row>
    <row r="580" spans="1:12" x14ac:dyDescent="0.35">
      <c r="A580" t="s">
        <v>546</v>
      </c>
      <c r="B580" t="s">
        <v>3032</v>
      </c>
      <c r="C580" t="s">
        <v>3032</v>
      </c>
      <c r="D580" s="4" t="s">
        <v>547</v>
      </c>
      <c r="E580" t="s">
        <v>547</v>
      </c>
      <c r="F580" s="5" t="s">
        <v>548</v>
      </c>
      <c r="G580" t="s">
        <v>3078</v>
      </c>
      <c r="H580" s="6" t="s">
        <v>540</v>
      </c>
      <c r="K580" s="3"/>
      <c r="L580" t="s">
        <v>21</v>
      </c>
    </row>
    <row r="581" spans="1:12" x14ac:dyDescent="0.35">
      <c r="A581" t="s">
        <v>126</v>
      </c>
      <c r="B581" s="9">
        <v>42.262590000000003</v>
      </c>
      <c r="C581" s="9">
        <v>-71.802289999999999</v>
      </c>
      <c r="D581" t="s">
        <v>2788</v>
      </c>
      <c r="E581" t="s">
        <v>892</v>
      </c>
      <c r="F581" t="s">
        <v>1710</v>
      </c>
      <c r="G581" t="s">
        <v>3078</v>
      </c>
      <c r="H581" t="s">
        <v>431</v>
      </c>
      <c r="I581">
        <v>42.271000000000001</v>
      </c>
      <c r="J581">
        <v>-71.873000000000005</v>
      </c>
      <c r="K581" s="3">
        <v>5893</v>
      </c>
      <c r="L581" t="s">
        <v>13</v>
      </c>
    </row>
    <row r="582" spans="1:12" x14ac:dyDescent="0.35">
      <c r="A582" t="s">
        <v>555</v>
      </c>
      <c r="B582" t="s">
        <v>3032</v>
      </c>
      <c r="C582" t="s">
        <v>3032</v>
      </c>
      <c r="D582" s="4" t="s">
        <v>556</v>
      </c>
      <c r="E582" t="s">
        <v>556</v>
      </c>
      <c r="F582" s="5" t="s">
        <v>557</v>
      </c>
      <c r="G582" t="s">
        <v>3078</v>
      </c>
      <c r="H582" s="6" t="s">
        <v>540</v>
      </c>
      <c r="K582" s="3"/>
      <c r="L582" t="s">
        <v>17</v>
      </c>
    </row>
  </sheetData>
  <autoFilter ref="A1:L582" xr:uid="{F818C5CF-3419-4A86-AFD5-ADB71A3CC3AF}"/>
  <sortState xmlns:xlrd2="http://schemas.microsoft.com/office/spreadsheetml/2017/richdata2" ref="O2:P58">
    <sortCondition ref="O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5DDA-0A16-4906-97E2-C849D7870010}">
  <sheetPr>
    <tabColor rgb="FF0039A6"/>
  </sheetPr>
  <dimension ref="C13:E17"/>
  <sheetViews>
    <sheetView topLeftCell="A4" workbookViewId="0">
      <selection activeCell="C17" sqref="C17"/>
    </sheetView>
  </sheetViews>
  <sheetFormatPr defaultColWidth="12.54296875" defaultRowHeight="15.5" x14ac:dyDescent="0.35"/>
  <cols>
    <col min="1" max="2" width="12.54296875" style="25"/>
    <col min="3" max="3" width="17.90625" style="25" bestFit="1" customWidth="1"/>
    <col min="4" max="16384" width="12.54296875" style="25"/>
  </cols>
  <sheetData>
    <row r="13" spans="3:5" ht="31" x14ac:dyDescent="0.7">
      <c r="C13" s="24" t="s">
        <v>3263</v>
      </c>
    </row>
    <row r="15" spans="3:5" x14ac:dyDescent="0.35">
      <c r="C15" s="144" t="s">
        <v>3210</v>
      </c>
      <c r="D15" s="144"/>
      <c r="E15" s="144"/>
    </row>
    <row r="16" spans="3:5" x14ac:dyDescent="0.35">
      <c r="C16" s="26">
        <v>44515</v>
      </c>
    </row>
    <row r="17" spans="3:3" x14ac:dyDescent="0.35">
      <c r="C17" s="27"/>
    </row>
  </sheetData>
  <mergeCells count="1">
    <mergeCell ref="C15:E15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2EDE-1910-43A0-BC5C-D48D36E0258A}">
  <dimension ref="A1:CQ68"/>
  <sheetViews>
    <sheetView tabSelected="1" zoomScale="60" zoomScaleNormal="60" workbookViewId="0">
      <selection activeCell="M9" sqref="M9"/>
    </sheetView>
  </sheetViews>
  <sheetFormatPr defaultColWidth="9.08984375" defaultRowHeight="14.5" x14ac:dyDescent="0.35"/>
  <cols>
    <col min="1" max="1" width="4.36328125" style="131" customWidth="1"/>
    <col min="2" max="2" width="18.36328125" style="131" bestFit="1" customWidth="1"/>
    <col min="3" max="4" width="10.453125" style="131" customWidth="1"/>
    <col min="5" max="5" width="4.08984375" style="131" customWidth="1"/>
    <col min="6" max="6" width="24" style="44" hidden="1" customWidth="1"/>
    <col min="7" max="7" width="32" style="45" hidden="1" customWidth="1"/>
    <col min="8" max="8" width="7.453125" style="46" customWidth="1"/>
    <col min="9" max="9" width="9.36328125" style="47" bestFit="1" customWidth="1"/>
    <col min="10" max="10" width="16" style="48" hidden="1" customWidth="1"/>
    <col min="11" max="11" width="16.54296875" style="47" bestFit="1" customWidth="1"/>
    <col min="12" max="12" width="24.08984375" style="48" hidden="1" customWidth="1"/>
    <col min="13" max="13" width="43.36328125" style="49" customWidth="1"/>
    <col min="14" max="14" width="11.6328125" style="47" bestFit="1" customWidth="1"/>
    <col min="15" max="15" width="22.08984375" style="50" hidden="1" customWidth="1"/>
    <col min="16" max="16" width="13.453125" style="51" customWidth="1"/>
    <col min="17" max="18" width="11.453125" style="51" customWidth="1"/>
    <col min="19" max="20" width="13.453125" style="51" customWidth="1"/>
    <col min="21" max="23" width="11.453125" style="51" customWidth="1"/>
    <col min="24" max="24" width="13.90625" style="51" customWidth="1"/>
    <col min="25" max="25" width="14.36328125" style="51" customWidth="1"/>
    <col min="26" max="90" width="11.453125" style="51" customWidth="1"/>
    <col min="91" max="93" width="11.453125" style="52" customWidth="1"/>
    <col min="94" max="95" width="11.453125" style="51" customWidth="1"/>
    <col min="96" max="16384" width="9.08984375" style="51"/>
  </cols>
  <sheetData>
    <row r="1" spans="1:95" ht="15" customHeight="1" x14ac:dyDescent="0.35">
      <c r="D1" s="132"/>
    </row>
    <row r="2" spans="1:95" ht="15" customHeight="1" x14ac:dyDescent="0.35">
      <c r="N2" s="51"/>
    </row>
    <row r="3" spans="1:95" ht="15" customHeight="1" x14ac:dyDescent="0.35">
      <c r="N3" s="51"/>
    </row>
    <row r="4" spans="1:95" ht="15" customHeight="1" x14ac:dyDescent="0.35">
      <c r="D4" s="133"/>
      <c r="E4" s="133"/>
      <c r="F4" s="53"/>
      <c r="G4" s="50"/>
      <c r="H4" s="54"/>
      <c r="N4" s="51"/>
      <c r="P4" s="145">
        <f ca="1">P6</f>
        <v>44792</v>
      </c>
      <c r="Q4" s="145"/>
      <c r="R4" s="145"/>
      <c r="S4" s="145"/>
      <c r="T4" s="145"/>
      <c r="U4" s="145">
        <f ca="1">U6</f>
        <v>44793</v>
      </c>
      <c r="V4" s="145"/>
      <c r="W4" s="145"/>
      <c r="X4" s="145"/>
      <c r="Y4" s="145"/>
      <c r="Z4" s="145">
        <f ca="1">Z6</f>
        <v>44794</v>
      </c>
      <c r="AA4" s="145"/>
      <c r="AB4" s="145"/>
      <c r="AC4" s="145"/>
      <c r="AD4" s="145"/>
      <c r="AE4" s="145">
        <f ca="1">AE6</f>
        <v>44795</v>
      </c>
      <c r="AF4" s="145"/>
      <c r="AG4" s="145"/>
      <c r="AH4" s="145"/>
      <c r="AI4" s="145"/>
      <c r="AJ4" s="145">
        <f ca="1">AJ6</f>
        <v>44796</v>
      </c>
      <c r="AK4" s="145"/>
      <c r="AL4" s="145"/>
      <c r="AM4" s="145"/>
      <c r="AN4" s="145"/>
      <c r="AO4" s="145">
        <f ca="1">AO6</f>
        <v>44797</v>
      </c>
      <c r="AP4" s="145"/>
      <c r="AQ4" s="145"/>
      <c r="AR4" s="145"/>
      <c r="AS4" s="145"/>
      <c r="AT4" s="145">
        <f ca="1">AT6</f>
        <v>44798</v>
      </c>
      <c r="AU4" s="145"/>
      <c r="AV4" s="145"/>
      <c r="AW4" s="145"/>
      <c r="AX4" s="145"/>
      <c r="AY4" s="145">
        <f ca="1">AY6</f>
        <v>44799</v>
      </c>
      <c r="AZ4" s="145"/>
      <c r="BA4" s="145"/>
      <c r="BB4" s="145"/>
      <c r="BC4" s="145"/>
      <c r="BD4" s="145">
        <f ca="1">BD6</f>
        <v>44800</v>
      </c>
      <c r="BE4" s="145"/>
      <c r="BF4" s="145"/>
      <c r="BG4" s="145"/>
      <c r="BH4" s="145"/>
      <c r="BI4" s="145">
        <f ca="1">BI6</f>
        <v>44801</v>
      </c>
      <c r="BJ4" s="145"/>
      <c r="BK4" s="145"/>
      <c r="BL4" s="145"/>
      <c r="BM4" s="145"/>
      <c r="BN4" s="145">
        <f ca="1">BN6</f>
        <v>44802</v>
      </c>
      <c r="BO4" s="145"/>
      <c r="BP4" s="145"/>
      <c r="BQ4" s="145"/>
      <c r="BR4" s="145"/>
      <c r="BS4" s="145">
        <f ca="1">BS6</f>
        <v>44803</v>
      </c>
      <c r="BT4" s="145"/>
      <c r="BU4" s="145"/>
      <c r="BV4" s="145"/>
      <c r="BW4" s="145"/>
      <c r="BX4" s="145">
        <f ca="1">BX6</f>
        <v>44804</v>
      </c>
      <c r="BY4" s="145"/>
      <c r="BZ4" s="145"/>
      <c r="CA4" s="145"/>
      <c r="CB4" s="145"/>
      <c r="CC4" s="145">
        <f ca="1">CC6</f>
        <v>44805</v>
      </c>
      <c r="CD4" s="145"/>
      <c r="CE4" s="145"/>
      <c r="CF4" s="145"/>
      <c r="CG4" s="145"/>
      <c r="CH4" s="145">
        <f ca="1">CH6</f>
        <v>44806</v>
      </c>
      <c r="CI4" s="145"/>
      <c r="CJ4" s="145"/>
      <c r="CK4" s="145"/>
      <c r="CL4" s="145"/>
      <c r="CM4" s="145">
        <f ca="1">CM6</f>
        <v>44807</v>
      </c>
      <c r="CN4" s="145"/>
      <c r="CO4" s="145"/>
      <c r="CP4" s="145"/>
      <c r="CQ4" s="145"/>
    </row>
    <row r="5" spans="1:95" s="65" customFormat="1" ht="19.5" customHeight="1" thickBot="1" x14ac:dyDescent="0.5">
      <c r="A5" s="134"/>
      <c r="B5" s="134"/>
      <c r="C5" s="134"/>
      <c r="D5" s="134"/>
      <c r="E5" s="134"/>
      <c r="F5" s="55"/>
      <c r="G5" s="50"/>
      <c r="H5" s="56"/>
      <c r="I5" s="57"/>
      <c r="J5" s="58"/>
      <c r="K5" s="57"/>
      <c r="L5" s="58"/>
      <c r="M5" s="49"/>
      <c r="N5" s="51"/>
      <c r="O5" s="59"/>
      <c r="P5" s="60" t="s">
        <v>3087</v>
      </c>
      <c r="Q5" s="61"/>
      <c r="R5" s="61"/>
      <c r="S5" s="61"/>
      <c r="T5" s="62"/>
      <c r="U5" s="60" t="s">
        <v>3088</v>
      </c>
      <c r="V5" s="61"/>
      <c r="W5" s="61"/>
      <c r="X5" s="61"/>
      <c r="Y5" s="62"/>
      <c r="Z5" s="60" t="s">
        <v>3089</v>
      </c>
      <c r="AA5" s="61"/>
      <c r="AB5" s="61"/>
      <c r="AC5" s="61"/>
      <c r="AD5" s="62"/>
      <c r="AE5" s="60" t="s">
        <v>3090</v>
      </c>
      <c r="AF5" s="61"/>
      <c r="AG5" s="61"/>
      <c r="AH5" s="61"/>
      <c r="AI5" s="62"/>
      <c r="AJ5" s="60" t="s">
        <v>3091</v>
      </c>
      <c r="AK5" s="61"/>
      <c r="AL5" s="61"/>
      <c r="AM5" s="61"/>
      <c r="AN5" s="62"/>
      <c r="AO5" s="60" t="s">
        <v>3092</v>
      </c>
      <c r="AP5" s="61"/>
      <c r="AQ5" s="61"/>
      <c r="AR5" s="61"/>
      <c r="AS5" s="62"/>
      <c r="AT5" s="60" t="s">
        <v>3093</v>
      </c>
      <c r="AU5" s="61"/>
      <c r="AV5" s="61"/>
      <c r="AW5" s="61"/>
      <c r="AX5" s="62"/>
      <c r="AY5" s="60" t="s">
        <v>3094</v>
      </c>
      <c r="AZ5" s="61"/>
      <c r="BA5" s="61"/>
      <c r="BB5" s="61"/>
      <c r="BC5" s="62"/>
      <c r="BD5" s="60" t="s">
        <v>3095</v>
      </c>
      <c r="BE5" s="61"/>
      <c r="BF5" s="61"/>
      <c r="BG5" s="61"/>
      <c r="BH5" s="62"/>
      <c r="BI5" s="60" t="s">
        <v>3096</v>
      </c>
      <c r="BJ5" s="61"/>
      <c r="BK5" s="61"/>
      <c r="BL5" s="61"/>
      <c r="BM5" s="62"/>
      <c r="BN5" s="60" t="s">
        <v>3097</v>
      </c>
      <c r="BO5" s="61"/>
      <c r="BP5" s="61"/>
      <c r="BQ5" s="61"/>
      <c r="BR5" s="62"/>
      <c r="BS5" s="60" t="s">
        <v>3098</v>
      </c>
      <c r="BT5" s="61"/>
      <c r="BU5" s="61"/>
      <c r="BV5" s="61"/>
      <c r="BW5" s="62"/>
      <c r="BX5" s="60" t="s">
        <v>3099</v>
      </c>
      <c r="BY5" s="61"/>
      <c r="BZ5" s="61"/>
      <c r="CA5" s="61"/>
      <c r="CB5" s="62"/>
      <c r="CC5" s="60" t="s">
        <v>3100</v>
      </c>
      <c r="CD5" s="61"/>
      <c r="CE5" s="61"/>
      <c r="CF5" s="61"/>
      <c r="CG5" s="62"/>
      <c r="CH5" s="60" t="s">
        <v>3101</v>
      </c>
      <c r="CI5" s="61"/>
      <c r="CJ5" s="61"/>
      <c r="CK5" s="61"/>
      <c r="CL5" s="62"/>
      <c r="CM5" s="63" t="s">
        <v>3102</v>
      </c>
      <c r="CN5" s="64"/>
      <c r="CO5" s="64"/>
      <c r="CP5" s="61"/>
      <c r="CQ5" s="62"/>
    </row>
    <row r="6" spans="1:95" s="66" customFormat="1" ht="17.25" hidden="1" customHeight="1" x14ac:dyDescent="0.35">
      <c r="A6" s="135"/>
      <c r="B6" s="135"/>
      <c r="C6" s="135"/>
      <c r="D6" s="136"/>
      <c r="E6" s="135"/>
      <c r="F6" s="44"/>
      <c r="G6" s="50"/>
      <c r="H6" s="53"/>
      <c r="M6" s="67"/>
      <c r="O6" s="68">
        <f ca="1">IF($C$14="today",TODAY(),TODAY()+C14)</f>
        <v>44792</v>
      </c>
      <c r="P6" s="69">
        <f ca="1">O6</f>
        <v>44792</v>
      </c>
      <c r="Q6" s="69">
        <f t="shared" ref="Q6:T6" ca="1" si="0">$P$6</f>
        <v>44792</v>
      </c>
      <c r="R6" s="69">
        <f t="shared" ca="1" si="0"/>
        <v>44792</v>
      </c>
      <c r="S6" s="69">
        <f t="shared" ca="1" si="0"/>
        <v>44792</v>
      </c>
      <c r="T6" s="69">
        <f t="shared" ca="1" si="0"/>
        <v>44792</v>
      </c>
      <c r="U6" s="69">
        <f ca="1">P6+1</f>
        <v>44793</v>
      </c>
      <c r="V6" s="69">
        <f ca="1">U6</f>
        <v>44793</v>
      </c>
      <c r="W6" s="69">
        <f ca="1">U6</f>
        <v>44793</v>
      </c>
      <c r="X6" s="69">
        <f ca="1">U6</f>
        <v>44793</v>
      </c>
      <c r="Y6" s="69">
        <f ca="1">U6</f>
        <v>44793</v>
      </c>
      <c r="Z6" s="69">
        <f ca="1">U6+1</f>
        <v>44794</v>
      </c>
      <c r="AA6" s="69">
        <f ca="1">Z6</f>
        <v>44794</v>
      </c>
      <c r="AB6" s="69">
        <f ca="1">Z6</f>
        <v>44794</v>
      </c>
      <c r="AC6" s="69">
        <f ca="1">Z6</f>
        <v>44794</v>
      </c>
      <c r="AD6" s="69">
        <f ca="1">Z6</f>
        <v>44794</v>
      </c>
      <c r="AE6" s="69">
        <f ca="1">Z6+1</f>
        <v>44795</v>
      </c>
      <c r="AF6" s="69">
        <f ca="1">AE6</f>
        <v>44795</v>
      </c>
      <c r="AG6" s="69">
        <f ca="1">AE6</f>
        <v>44795</v>
      </c>
      <c r="AH6" s="69">
        <f ca="1">AE6</f>
        <v>44795</v>
      </c>
      <c r="AI6" s="69">
        <f ca="1">AE6</f>
        <v>44795</v>
      </c>
      <c r="AJ6" s="69">
        <f ca="1">AE6+1</f>
        <v>44796</v>
      </c>
      <c r="AK6" s="69">
        <f ca="1">AJ6</f>
        <v>44796</v>
      </c>
      <c r="AL6" s="69">
        <f ca="1">AJ6</f>
        <v>44796</v>
      </c>
      <c r="AM6" s="69">
        <f ca="1">AJ6</f>
        <v>44796</v>
      </c>
      <c r="AN6" s="69">
        <f ca="1">AJ6</f>
        <v>44796</v>
      </c>
      <c r="AO6" s="69">
        <f ca="1">AJ6+1</f>
        <v>44797</v>
      </c>
      <c r="AP6" s="69">
        <f ca="1">AO6</f>
        <v>44797</v>
      </c>
      <c r="AQ6" s="69">
        <f ca="1">AO6</f>
        <v>44797</v>
      </c>
      <c r="AR6" s="69">
        <f ca="1">AO6</f>
        <v>44797</v>
      </c>
      <c r="AS6" s="69">
        <f ca="1">AO6</f>
        <v>44797</v>
      </c>
      <c r="AT6" s="69">
        <f ca="1">AO6+1</f>
        <v>44798</v>
      </c>
      <c r="AU6" s="69">
        <f ca="1">AT6</f>
        <v>44798</v>
      </c>
      <c r="AV6" s="69">
        <f ca="1">AT6</f>
        <v>44798</v>
      </c>
      <c r="AW6" s="69">
        <f ca="1">AT6</f>
        <v>44798</v>
      </c>
      <c r="AX6" s="69">
        <f ca="1">AT6</f>
        <v>44798</v>
      </c>
      <c r="AY6" s="69">
        <f ca="1">AT6+1</f>
        <v>44799</v>
      </c>
      <c r="AZ6" s="69">
        <f ca="1">AY6</f>
        <v>44799</v>
      </c>
      <c r="BA6" s="69">
        <f ca="1">AY6</f>
        <v>44799</v>
      </c>
      <c r="BB6" s="69">
        <f ca="1">AY6</f>
        <v>44799</v>
      </c>
      <c r="BC6" s="69">
        <f ca="1">AY6</f>
        <v>44799</v>
      </c>
      <c r="BD6" s="69">
        <f ca="1">AY6+1</f>
        <v>44800</v>
      </c>
      <c r="BE6" s="69">
        <f ca="1">BD6</f>
        <v>44800</v>
      </c>
      <c r="BF6" s="69">
        <f ca="1">BD6</f>
        <v>44800</v>
      </c>
      <c r="BG6" s="69">
        <f ca="1">BD6</f>
        <v>44800</v>
      </c>
      <c r="BH6" s="69">
        <f ca="1">BD6</f>
        <v>44800</v>
      </c>
      <c r="BI6" s="69">
        <f ca="1">BD6+1</f>
        <v>44801</v>
      </c>
      <c r="BJ6" s="69">
        <f ca="1">BI6</f>
        <v>44801</v>
      </c>
      <c r="BK6" s="69">
        <f ca="1">BI6</f>
        <v>44801</v>
      </c>
      <c r="BL6" s="69">
        <f ca="1">BI6</f>
        <v>44801</v>
      </c>
      <c r="BM6" s="69">
        <f ca="1">BI6</f>
        <v>44801</v>
      </c>
      <c r="BN6" s="69">
        <f ca="1">BI6+1</f>
        <v>44802</v>
      </c>
      <c r="BO6" s="69">
        <f ca="1">BN6</f>
        <v>44802</v>
      </c>
      <c r="BP6" s="69">
        <f ca="1">BN6</f>
        <v>44802</v>
      </c>
      <c r="BQ6" s="69">
        <f ca="1">BN6</f>
        <v>44802</v>
      </c>
      <c r="BR6" s="69">
        <f ca="1">BN6</f>
        <v>44802</v>
      </c>
      <c r="BS6" s="69">
        <f ca="1">BN6+1</f>
        <v>44803</v>
      </c>
      <c r="BT6" s="69">
        <f ca="1">BS6</f>
        <v>44803</v>
      </c>
      <c r="BU6" s="69">
        <f ca="1">BS6</f>
        <v>44803</v>
      </c>
      <c r="BV6" s="69">
        <f ca="1">BS6</f>
        <v>44803</v>
      </c>
      <c r="BW6" s="69">
        <f ca="1">BS6</f>
        <v>44803</v>
      </c>
      <c r="BX6" s="69">
        <f ca="1">BS6+1</f>
        <v>44804</v>
      </c>
      <c r="BY6" s="69">
        <f ca="1">BX6</f>
        <v>44804</v>
      </c>
      <c r="BZ6" s="69">
        <f ca="1">BX6</f>
        <v>44804</v>
      </c>
      <c r="CA6" s="69">
        <f ca="1">BX6</f>
        <v>44804</v>
      </c>
      <c r="CB6" s="69">
        <f ca="1">BX6</f>
        <v>44804</v>
      </c>
      <c r="CC6" s="69">
        <f ca="1">BX6+1</f>
        <v>44805</v>
      </c>
      <c r="CD6" s="69">
        <f ca="1">CC6</f>
        <v>44805</v>
      </c>
      <c r="CE6" s="69">
        <f ca="1">CC6</f>
        <v>44805</v>
      </c>
      <c r="CF6" s="69">
        <f ca="1">CC6</f>
        <v>44805</v>
      </c>
      <c r="CG6" s="69">
        <f ca="1">CC6</f>
        <v>44805</v>
      </c>
      <c r="CH6" s="69">
        <f ca="1">CC6+1</f>
        <v>44806</v>
      </c>
      <c r="CI6" s="69">
        <f ca="1">CH6</f>
        <v>44806</v>
      </c>
      <c r="CJ6" s="69">
        <f ca="1">CH6</f>
        <v>44806</v>
      </c>
      <c r="CK6" s="69">
        <f ca="1">CH6</f>
        <v>44806</v>
      </c>
      <c r="CL6" s="69">
        <f ca="1">CH6</f>
        <v>44806</v>
      </c>
      <c r="CM6" s="70">
        <f ca="1">CH6+1</f>
        <v>44807</v>
      </c>
      <c r="CN6" s="70">
        <f ca="1">CM6</f>
        <v>44807</v>
      </c>
      <c r="CO6" s="70">
        <f ca="1">CM6</f>
        <v>44807</v>
      </c>
      <c r="CP6" s="69">
        <f ca="1">CM6</f>
        <v>44807</v>
      </c>
      <c r="CQ6" s="69">
        <f ca="1">CM6</f>
        <v>44807</v>
      </c>
    </row>
    <row r="7" spans="1:95" s="73" customFormat="1" ht="33.75" hidden="1" customHeight="1" x14ac:dyDescent="0.35">
      <c r="A7" s="135"/>
      <c r="B7" s="135"/>
      <c r="C7" s="136"/>
      <c r="D7" s="136">
        <f ca="1">O6</f>
        <v>44792</v>
      </c>
      <c r="E7" s="135"/>
      <c r="F7" s="68"/>
      <c r="G7" s="50"/>
      <c r="H7" s="53"/>
      <c r="I7" s="71"/>
      <c r="J7" s="71"/>
      <c r="K7" s="71"/>
      <c r="L7" s="71"/>
      <c r="M7" s="72"/>
      <c r="N7" s="71"/>
      <c r="O7" s="73" t="str">
        <f>F14</f>
        <v>MR0!</v>
      </c>
      <c r="P7" s="74" t="str">
        <f>G15</f>
        <v>2M Daily Max Temp</v>
      </c>
      <c r="Q7" s="74" t="str">
        <f>G16</f>
        <v>2M Daily Avg Temp</v>
      </c>
      <c r="R7" s="74" t="str">
        <f>G17</f>
        <v>2M Daily Min Temp</v>
      </c>
      <c r="S7" s="73" t="str">
        <f>G18</f>
        <v>2M Daily Avg Temp CHNG 2 Forecast Prior</v>
      </c>
      <c r="T7" s="73" t="str">
        <f>G19</f>
        <v>2M Daily Avg Temp official 30yr Anomaly</v>
      </c>
      <c r="U7" s="74" t="str">
        <f t="shared" ref="U7:Y7" si="1">P7</f>
        <v>2M Daily Max Temp</v>
      </c>
      <c r="V7" s="74" t="str">
        <f t="shared" si="1"/>
        <v>2M Daily Avg Temp</v>
      </c>
      <c r="W7" s="74" t="str">
        <f t="shared" si="1"/>
        <v>2M Daily Min Temp</v>
      </c>
      <c r="X7" s="74" t="str">
        <f t="shared" si="1"/>
        <v>2M Daily Avg Temp CHNG 2 Forecast Prior</v>
      </c>
      <c r="Y7" s="74" t="str">
        <f t="shared" si="1"/>
        <v>2M Daily Avg Temp official 30yr Anomaly</v>
      </c>
      <c r="Z7" s="74" t="str">
        <f t="shared" ref="Z7:AD7" si="2">P7</f>
        <v>2M Daily Max Temp</v>
      </c>
      <c r="AA7" s="74" t="str">
        <f t="shared" si="2"/>
        <v>2M Daily Avg Temp</v>
      </c>
      <c r="AB7" s="74" t="str">
        <f t="shared" si="2"/>
        <v>2M Daily Min Temp</v>
      </c>
      <c r="AC7" s="74" t="str">
        <f t="shared" si="2"/>
        <v>2M Daily Avg Temp CHNG 2 Forecast Prior</v>
      </c>
      <c r="AD7" s="74" t="str">
        <f t="shared" si="2"/>
        <v>2M Daily Avg Temp official 30yr Anomaly</v>
      </c>
      <c r="AE7" s="74" t="str">
        <f t="shared" ref="AE7:AI7" si="3">P7</f>
        <v>2M Daily Max Temp</v>
      </c>
      <c r="AF7" s="74" t="str">
        <f t="shared" si="3"/>
        <v>2M Daily Avg Temp</v>
      </c>
      <c r="AG7" s="74" t="str">
        <f t="shared" si="3"/>
        <v>2M Daily Min Temp</v>
      </c>
      <c r="AH7" s="74" t="str">
        <f t="shared" si="3"/>
        <v>2M Daily Avg Temp CHNG 2 Forecast Prior</v>
      </c>
      <c r="AI7" s="74" t="str">
        <f t="shared" si="3"/>
        <v>2M Daily Avg Temp official 30yr Anomaly</v>
      </c>
      <c r="AJ7" s="74" t="str">
        <f t="shared" ref="AJ7:AN7" si="4">P7</f>
        <v>2M Daily Max Temp</v>
      </c>
      <c r="AK7" s="74" t="str">
        <f t="shared" si="4"/>
        <v>2M Daily Avg Temp</v>
      </c>
      <c r="AL7" s="74" t="str">
        <f t="shared" si="4"/>
        <v>2M Daily Min Temp</v>
      </c>
      <c r="AM7" s="74" t="str">
        <f t="shared" si="4"/>
        <v>2M Daily Avg Temp CHNG 2 Forecast Prior</v>
      </c>
      <c r="AN7" s="74" t="str">
        <f t="shared" si="4"/>
        <v>2M Daily Avg Temp official 30yr Anomaly</v>
      </c>
      <c r="AO7" s="74" t="str">
        <f t="shared" ref="AO7:AS7" si="5">P7</f>
        <v>2M Daily Max Temp</v>
      </c>
      <c r="AP7" s="74" t="str">
        <f t="shared" si="5"/>
        <v>2M Daily Avg Temp</v>
      </c>
      <c r="AQ7" s="74" t="str">
        <f t="shared" si="5"/>
        <v>2M Daily Min Temp</v>
      </c>
      <c r="AR7" s="74" t="str">
        <f t="shared" si="5"/>
        <v>2M Daily Avg Temp CHNG 2 Forecast Prior</v>
      </c>
      <c r="AS7" s="74" t="str">
        <f t="shared" si="5"/>
        <v>2M Daily Avg Temp official 30yr Anomaly</v>
      </c>
      <c r="AT7" s="74" t="str">
        <f t="shared" ref="AT7:AX7" si="6">P7</f>
        <v>2M Daily Max Temp</v>
      </c>
      <c r="AU7" s="74" t="str">
        <f t="shared" si="6"/>
        <v>2M Daily Avg Temp</v>
      </c>
      <c r="AV7" s="74" t="str">
        <f t="shared" si="6"/>
        <v>2M Daily Min Temp</v>
      </c>
      <c r="AW7" s="74" t="str">
        <f t="shared" si="6"/>
        <v>2M Daily Avg Temp CHNG 2 Forecast Prior</v>
      </c>
      <c r="AX7" s="74" t="str">
        <f t="shared" si="6"/>
        <v>2M Daily Avg Temp official 30yr Anomaly</v>
      </c>
      <c r="AY7" s="74" t="str">
        <f t="shared" ref="AY7:BC7" si="7">P7</f>
        <v>2M Daily Max Temp</v>
      </c>
      <c r="AZ7" s="74" t="str">
        <f t="shared" si="7"/>
        <v>2M Daily Avg Temp</v>
      </c>
      <c r="BA7" s="74" t="str">
        <f t="shared" si="7"/>
        <v>2M Daily Min Temp</v>
      </c>
      <c r="BB7" s="74" t="str">
        <f t="shared" si="7"/>
        <v>2M Daily Avg Temp CHNG 2 Forecast Prior</v>
      </c>
      <c r="BC7" s="74" t="str">
        <f t="shared" si="7"/>
        <v>2M Daily Avg Temp official 30yr Anomaly</v>
      </c>
      <c r="BD7" s="74" t="str">
        <f t="shared" ref="BD7:BH7" si="8">P7</f>
        <v>2M Daily Max Temp</v>
      </c>
      <c r="BE7" s="74" t="str">
        <f t="shared" si="8"/>
        <v>2M Daily Avg Temp</v>
      </c>
      <c r="BF7" s="74" t="str">
        <f t="shared" si="8"/>
        <v>2M Daily Min Temp</v>
      </c>
      <c r="BG7" s="74" t="str">
        <f t="shared" si="8"/>
        <v>2M Daily Avg Temp CHNG 2 Forecast Prior</v>
      </c>
      <c r="BH7" s="74" t="str">
        <f t="shared" si="8"/>
        <v>2M Daily Avg Temp official 30yr Anomaly</v>
      </c>
      <c r="BI7" s="74" t="str">
        <f t="shared" ref="BI7:BM7" si="9">P7</f>
        <v>2M Daily Max Temp</v>
      </c>
      <c r="BJ7" s="74" t="str">
        <f t="shared" si="9"/>
        <v>2M Daily Avg Temp</v>
      </c>
      <c r="BK7" s="74" t="str">
        <f t="shared" si="9"/>
        <v>2M Daily Min Temp</v>
      </c>
      <c r="BL7" s="74" t="str">
        <f t="shared" si="9"/>
        <v>2M Daily Avg Temp CHNG 2 Forecast Prior</v>
      </c>
      <c r="BM7" s="74" t="str">
        <f t="shared" si="9"/>
        <v>2M Daily Avg Temp official 30yr Anomaly</v>
      </c>
      <c r="BN7" s="74" t="str">
        <f t="shared" ref="BN7:BR7" si="10">P7</f>
        <v>2M Daily Max Temp</v>
      </c>
      <c r="BO7" s="74" t="str">
        <f t="shared" si="10"/>
        <v>2M Daily Avg Temp</v>
      </c>
      <c r="BP7" s="74" t="str">
        <f t="shared" si="10"/>
        <v>2M Daily Min Temp</v>
      </c>
      <c r="BQ7" s="74" t="str">
        <f t="shared" si="10"/>
        <v>2M Daily Avg Temp CHNG 2 Forecast Prior</v>
      </c>
      <c r="BR7" s="74" t="str">
        <f t="shared" si="10"/>
        <v>2M Daily Avg Temp official 30yr Anomaly</v>
      </c>
      <c r="BS7" s="74" t="str">
        <f t="shared" ref="BS7:BW7" si="11">P7</f>
        <v>2M Daily Max Temp</v>
      </c>
      <c r="BT7" s="74" t="str">
        <f t="shared" si="11"/>
        <v>2M Daily Avg Temp</v>
      </c>
      <c r="BU7" s="74" t="str">
        <f t="shared" si="11"/>
        <v>2M Daily Min Temp</v>
      </c>
      <c r="BV7" s="74" t="str">
        <f t="shared" si="11"/>
        <v>2M Daily Avg Temp CHNG 2 Forecast Prior</v>
      </c>
      <c r="BW7" s="74" t="str">
        <f t="shared" si="11"/>
        <v>2M Daily Avg Temp official 30yr Anomaly</v>
      </c>
      <c r="BX7" s="74" t="str">
        <f t="shared" ref="BX7:CB7" si="12">P7</f>
        <v>2M Daily Max Temp</v>
      </c>
      <c r="BY7" s="74" t="str">
        <f t="shared" si="12"/>
        <v>2M Daily Avg Temp</v>
      </c>
      <c r="BZ7" s="74" t="str">
        <f t="shared" si="12"/>
        <v>2M Daily Min Temp</v>
      </c>
      <c r="CA7" s="74" t="str">
        <f t="shared" si="12"/>
        <v>2M Daily Avg Temp CHNG 2 Forecast Prior</v>
      </c>
      <c r="CB7" s="74" t="str">
        <f t="shared" si="12"/>
        <v>2M Daily Avg Temp official 30yr Anomaly</v>
      </c>
      <c r="CC7" s="74" t="str">
        <f t="shared" ref="CC7:CG7" si="13">P7</f>
        <v>2M Daily Max Temp</v>
      </c>
      <c r="CD7" s="74" t="str">
        <f t="shared" si="13"/>
        <v>2M Daily Avg Temp</v>
      </c>
      <c r="CE7" s="74" t="str">
        <f t="shared" si="13"/>
        <v>2M Daily Min Temp</v>
      </c>
      <c r="CF7" s="74" t="str">
        <f t="shared" si="13"/>
        <v>2M Daily Avg Temp CHNG 2 Forecast Prior</v>
      </c>
      <c r="CG7" s="74" t="str">
        <f t="shared" si="13"/>
        <v>2M Daily Avg Temp official 30yr Anomaly</v>
      </c>
      <c r="CH7" s="74" t="str">
        <f t="shared" ref="CH7:CL7" si="14">P7</f>
        <v>2M Daily Max Temp</v>
      </c>
      <c r="CI7" s="74" t="str">
        <f t="shared" si="14"/>
        <v>2M Daily Avg Temp</v>
      </c>
      <c r="CJ7" s="74" t="str">
        <f t="shared" si="14"/>
        <v>2M Daily Min Temp</v>
      </c>
      <c r="CK7" s="74" t="str">
        <f t="shared" si="14"/>
        <v>2M Daily Avg Temp CHNG 2 Forecast Prior</v>
      </c>
      <c r="CL7" s="74" t="str">
        <f t="shared" si="14"/>
        <v>2M Daily Avg Temp official 30yr Anomaly</v>
      </c>
      <c r="CM7" s="74" t="str">
        <f t="shared" ref="CM7:CQ7" si="15">P7</f>
        <v>2M Daily Max Temp</v>
      </c>
      <c r="CN7" s="74" t="str">
        <f t="shared" si="15"/>
        <v>2M Daily Avg Temp</v>
      </c>
      <c r="CO7" s="74" t="str">
        <f t="shared" si="15"/>
        <v>2M Daily Min Temp</v>
      </c>
      <c r="CP7" s="74" t="str">
        <f t="shared" si="15"/>
        <v>2M Daily Avg Temp CHNG 2 Forecast Prior</v>
      </c>
      <c r="CQ7" s="74" t="str">
        <f t="shared" si="15"/>
        <v>2M Daily Avg Temp official 30yr Anomaly</v>
      </c>
    </row>
    <row r="8" spans="1:95" s="76" customFormat="1" ht="33.75" hidden="1" customHeight="1" thickBot="1" x14ac:dyDescent="0.4">
      <c r="A8" s="135"/>
      <c r="B8" s="135"/>
      <c r="C8" s="136"/>
      <c r="D8" s="136"/>
      <c r="E8" s="135"/>
      <c r="F8" s="68"/>
      <c r="G8" s="75"/>
      <c r="H8" s="53"/>
      <c r="P8" s="77">
        <f>G22</f>
        <v>1</v>
      </c>
      <c r="Q8" s="78">
        <f>$P$8</f>
        <v>1</v>
      </c>
      <c r="R8" s="78">
        <f>IF(R7="GWDD",1,G22)</f>
        <v>1</v>
      </c>
      <c r="S8" s="76">
        <v>1</v>
      </c>
      <c r="T8" s="76">
        <v>1</v>
      </c>
      <c r="U8" s="78">
        <f t="shared" ref="U8:W8" si="16">P8</f>
        <v>1</v>
      </c>
      <c r="V8" s="78">
        <f t="shared" si="16"/>
        <v>1</v>
      </c>
      <c r="W8" s="78">
        <f t="shared" si="16"/>
        <v>1</v>
      </c>
      <c r="X8" s="76">
        <f t="shared" ref="X8:Y8" si="17">S8</f>
        <v>1</v>
      </c>
      <c r="Y8" s="76">
        <f t="shared" si="17"/>
        <v>1</v>
      </c>
      <c r="Z8" s="78">
        <f t="shared" ref="Z8:AB8" si="18">P8</f>
        <v>1</v>
      </c>
      <c r="AA8" s="78">
        <f t="shared" si="18"/>
        <v>1</v>
      </c>
      <c r="AB8" s="78">
        <f t="shared" si="18"/>
        <v>1</v>
      </c>
      <c r="AC8" s="76">
        <f t="shared" ref="AC8:AD8" si="19">S8</f>
        <v>1</v>
      </c>
      <c r="AD8" s="76">
        <f t="shared" si="19"/>
        <v>1</v>
      </c>
      <c r="AE8" s="78">
        <f t="shared" ref="AE8:AG8" si="20">P8</f>
        <v>1</v>
      </c>
      <c r="AF8" s="78">
        <f t="shared" si="20"/>
        <v>1</v>
      </c>
      <c r="AG8" s="78">
        <f t="shared" si="20"/>
        <v>1</v>
      </c>
      <c r="AH8" s="76">
        <f t="shared" ref="AH8:AI8" si="21">S8</f>
        <v>1</v>
      </c>
      <c r="AI8" s="76">
        <f t="shared" si="21"/>
        <v>1</v>
      </c>
      <c r="AJ8" s="78">
        <f t="shared" ref="AJ8:AL8" si="22">P8</f>
        <v>1</v>
      </c>
      <c r="AK8" s="78">
        <f t="shared" si="22"/>
        <v>1</v>
      </c>
      <c r="AL8" s="78">
        <f t="shared" si="22"/>
        <v>1</v>
      </c>
      <c r="AM8" s="76">
        <f t="shared" ref="AM8:AN8" si="23">S8</f>
        <v>1</v>
      </c>
      <c r="AN8" s="76">
        <f t="shared" si="23"/>
        <v>1</v>
      </c>
      <c r="AO8" s="78">
        <f t="shared" ref="AO8:AQ8" si="24">P8</f>
        <v>1</v>
      </c>
      <c r="AP8" s="78">
        <f t="shared" si="24"/>
        <v>1</v>
      </c>
      <c r="AQ8" s="78">
        <f t="shared" si="24"/>
        <v>1</v>
      </c>
      <c r="AR8" s="76">
        <f t="shared" ref="AR8:AS8" si="25">S8</f>
        <v>1</v>
      </c>
      <c r="AS8" s="76">
        <f t="shared" si="25"/>
        <v>1</v>
      </c>
      <c r="AT8" s="78">
        <f t="shared" ref="AT8:AV8" si="26">P8</f>
        <v>1</v>
      </c>
      <c r="AU8" s="78">
        <f t="shared" si="26"/>
        <v>1</v>
      </c>
      <c r="AV8" s="78">
        <f t="shared" si="26"/>
        <v>1</v>
      </c>
      <c r="AW8" s="76">
        <f t="shared" ref="AW8:AX8" si="27">S8</f>
        <v>1</v>
      </c>
      <c r="AX8" s="76">
        <f t="shared" si="27"/>
        <v>1</v>
      </c>
      <c r="AY8" s="78">
        <f t="shared" ref="AY8:BA8" si="28">P8</f>
        <v>1</v>
      </c>
      <c r="AZ8" s="78">
        <f t="shared" si="28"/>
        <v>1</v>
      </c>
      <c r="BA8" s="78">
        <f t="shared" si="28"/>
        <v>1</v>
      </c>
      <c r="BB8" s="78">
        <f t="shared" ref="BB8:BC8" si="29">S8</f>
        <v>1</v>
      </c>
      <c r="BC8" s="78">
        <f t="shared" si="29"/>
        <v>1</v>
      </c>
      <c r="BD8" s="78">
        <f t="shared" ref="BD8:BF8" si="30">P8</f>
        <v>1</v>
      </c>
      <c r="BE8" s="78">
        <f t="shared" si="30"/>
        <v>1</v>
      </c>
      <c r="BF8" s="78">
        <f t="shared" si="30"/>
        <v>1</v>
      </c>
      <c r="BG8" s="78">
        <f t="shared" ref="BG8:BH8" si="31">S8</f>
        <v>1</v>
      </c>
      <c r="BH8" s="78">
        <f t="shared" si="31"/>
        <v>1</v>
      </c>
      <c r="BI8" s="78">
        <f t="shared" ref="BI8:BK8" si="32">P8</f>
        <v>1</v>
      </c>
      <c r="BJ8" s="78">
        <f t="shared" si="32"/>
        <v>1</v>
      </c>
      <c r="BK8" s="78">
        <f t="shared" si="32"/>
        <v>1</v>
      </c>
      <c r="BL8" s="78">
        <f t="shared" ref="BL8:BM8" si="33">S8</f>
        <v>1</v>
      </c>
      <c r="BM8" s="78">
        <f t="shared" si="33"/>
        <v>1</v>
      </c>
      <c r="BN8" s="78">
        <f t="shared" ref="BN8:BP8" si="34">P8</f>
        <v>1</v>
      </c>
      <c r="BO8" s="78">
        <f t="shared" si="34"/>
        <v>1</v>
      </c>
      <c r="BP8" s="78">
        <f t="shared" si="34"/>
        <v>1</v>
      </c>
      <c r="BQ8" s="78">
        <f t="shared" ref="BQ8:BR8" si="35">S8</f>
        <v>1</v>
      </c>
      <c r="BR8" s="78">
        <f t="shared" si="35"/>
        <v>1</v>
      </c>
      <c r="BS8" s="78">
        <f t="shared" ref="BS8:BU8" si="36">P8</f>
        <v>1</v>
      </c>
      <c r="BT8" s="78">
        <f t="shared" si="36"/>
        <v>1</v>
      </c>
      <c r="BU8" s="78">
        <f t="shared" si="36"/>
        <v>1</v>
      </c>
      <c r="BV8" s="78">
        <f t="shared" ref="BV8:BW8" si="37">S8</f>
        <v>1</v>
      </c>
      <c r="BW8" s="78">
        <f t="shared" si="37"/>
        <v>1</v>
      </c>
      <c r="BX8" s="78">
        <f t="shared" ref="BX8:BZ8" si="38">P8</f>
        <v>1</v>
      </c>
      <c r="BY8" s="78">
        <f t="shared" si="38"/>
        <v>1</v>
      </c>
      <c r="BZ8" s="78">
        <f t="shared" si="38"/>
        <v>1</v>
      </c>
      <c r="CA8" s="78">
        <f t="shared" ref="CA8:CB8" si="39">S8</f>
        <v>1</v>
      </c>
      <c r="CB8" s="78">
        <f t="shared" si="39"/>
        <v>1</v>
      </c>
      <c r="CC8" s="78">
        <f t="shared" ref="CC8:CE8" si="40">P8</f>
        <v>1</v>
      </c>
      <c r="CD8" s="78">
        <f t="shared" si="40"/>
        <v>1</v>
      </c>
      <c r="CE8" s="78">
        <f t="shared" si="40"/>
        <v>1</v>
      </c>
      <c r="CF8" s="78">
        <f t="shared" ref="CF8:CG8" si="41">S8</f>
        <v>1</v>
      </c>
      <c r="CG8" s="78">
        <f t="shared" si="41"/>
        <v>1</v>
      </c>
      <c r="CH8" s="78">
        <f t="shared" ref="CH8:CJ8" si="42">P8</f>
        <v>1</v>
      </c>
      <c r="CI8" s="78">
        <f t="shared" si="42"/>
        <v>1</v>
      </c>
      <c r="CJ8" s="78">
        <f t="shared" si="42"/>
        <v>1</v>
      </c>
      <c r="CK8" s="78">
        <f t="shared" ref="CK8:CL8" si="43">S8</f>
        <v>1</v>
      </c>
      <c r="CL8" s="78">
        <f t="shared" si="43"/>
        <v>1</v>
      </c>
      <c r="CM8" s="78">
        <f t="shared" ref="CM8:CO8" si="44">P8</f>
        <v>1</v>
      </c>
      <c r="CN8" s="78">
        <f t="shared" si="44"/>
        <v>1</v>
      </c>
      <c r="CO8" s="78">
        <f t="shared" si="44"/>
        <v>1</v>
      </c>
      <c r="CP8" s="78">
        <f t="shared" ref="CP8:CQ8" si="45">S8</f>
        <v>1</v>
      </c>
      <c r="CQ8" s="78">
        <f t="shared" si="45"/>
        <v>1</v>
      </c>
    </row>
    <row r="9" spans="1:95" s="92" customFormat="1" ht="63" customHeight="1" thickBot="1" x14ac:dyDescent="0.4">
      <c r="A9" s="131"/>
      <c r="B9" s="148" t="s">
        <v>3252</v>
      </c>
      <c r="C9" s="148"/>
      <c r="D9" s="148"/>
      <c r="E9" s="137"/>
      <c r="F9" s="79"/>
      <c r="G9" s="50"/>
      <c r="H9" s="80"/>
      <c r="I9" s="81" t="s">
        <v>3264</v>
      </c>
      <c r="J9" s="82"/>
      <c r="K9" s="81" t="s">
        <v>3190</v>
      </c>
      <c r="L9" s="82" t="s">
        <v>3204</v>
      </c>
      <c r="M9" s="81" t="s">
        <v>0</v>
      </c>
      <c r="N9" s="81" t="s">
        <v>3191</v>
      </c>
      <c r="O9" s="83" t="s">
        <v>3203</v>
      </c>
      <c r="P9" s="84" t="str">
        <f>IF($C$17="Max, Avg, Min","Max","HDD")</f>
        <v>Max</v>
      </c>
      <c r="Q9" s="85" t="str">
        <f>IF($C$17="Max, Avg, Min","Avg","CDD")</f>
        <v>Avg</v>
      </c>
      <c r="R9" s="85" t="str">
        <f>IF($C$17="Max, Avg, Min","Min","GWDD")</f>
        <v>Min</v>
      </c>
      <c r="S9" s="85" t="str">
        <f>G18</f>
        <v>2M Daily Avg Temp CHNG 2 Forecast Prior</v>
      </c>
      <c r="T9" s="86" t="str">
        <f>G19</f>
        <v>2M Daily Avg Temp official 30yr Anomaly</v>
      </c>
      <c r="U9" s="87" t="str">
        <f t="shared" ref="U9:Y9" si="46">P9</f>
        <v>Max</v>
      </c>
      <c r="V9" s="88" t="str">
        <f t="shared" si="46"/>
        <v>Avg</v>
      </c>
      <c r="W9" s="88" t="str">
        <f t="shared" si="46"/>
        <v>Min</v>
      </c>
      <c r="X9" s="88" t="str">
        <f t="shared" si="46"/>
        <v>2M Daily Avg Temp CHNG 2 Forecast Prior</v>
      </c>
      <c r="Y9" s="89" t="str">
        <f t="shared" si="46"/>
        <v>2M Daily Avg Temp official 30yr Anomaly</v>
      </c>
      <c r="Z9" s="87" t="str">
        <f t="shared" ref="Z9:AD9" si="47">P9</f>
        <v>Max</v>
      </c>
      <c r="AA9" s="88" t="str">
        <f t="shared" si="47"/>
        <v>Avg</v>
      </c>
      <c r="AB9" s="88" t="str">
        <f t="shared" si="47"/>
        <v>Min</v>
      </c>
      <c r="AC9" s="88" t="str">
        <f t="shared" si="47"/>
        <v>2M Daily Avg Temp CHNG 2 Forecast Prior</v>
      </c>
      <c r="AD9" s="89" t="str">
        <f t="shared" si="47"/>
        <v>2M Daily Avg Temp official 30yr Anomaly</v>
      </c>
      <c r="AE9" s="87" t="str">
        <f t="shared" ref="AE9:AI9" si="48">P9</f>
        <v>Max</v>
      </c>
      <c r="AF9" s="88" t="str">
        <f t="shared" si="48"/>
        <v>Avg</v>
      </c>
      <c r="AG9" s="88" t="str">
        <f t="shared" si="48"/>
        <v>Min</v>
      </c>
      <c r="AH9" s="88" t="str">
        <f t="shared" si="48"/>
        <v>2M Daily Avg Temp CHNG 2 Forecast Prior</v>
      </c>
      <c r="AI9" s="89" t="str">
        <f t="shared" si="48"/>
        <v>2M Daily Avg Temp official 30yr Anomaly</v>
      </c>
      <c r="AJ9" s="87" t="str">
        <f t="shared" ref="AJ9:AN9" si="49">P9</f>
        <v>Max</v>
      </c>
      <c r="AK9" s="88" t="str">
        <f t="shared" si="49"/>
        <v>Avg</v>
      </c>
      <c r="AL9" s="88" t="str">
        <f t="shared" si="49"/>
        <v>Min</v>
      </c>
      <c r="AM9" s="88" t="str">
        <f t="shared" si="49"/>
        <v>2M Daily Avg Temp CHNG 2 Forecast Prior</v>
      </c>
      <c r="AN9" s="89" t="str">
        <f t="shared" si="49"/>
        <v>2M Daily Avg Temp official 30yr Anomaly</v>
      </c>
      <c r="AO9" s="87" t="str">
        <f t="shared" ref="AO9:AS9" si="50">P9</f>
        <v>Max</v>
      </c>
      <c r="AP9" s="88" t="str">
        <f t="shared" si="50"/>
        <v>Avg</v>
      </c>
      <c r="AQ9" s="88" t="str">
        <f t="shared" si="50"/>
        <v>Min</v>
      </c>
      <c r="AR9" s="88" t="str">
        <f t="shared" si="50"/>
        <v>2M Daily Avg Temp CHNG 2 Forecast Prior</v>
      </c>
      <c r="AS9" s="89" t="str">
        <f t="shared" si="50"/>
        <v>2M Daily Avg Temp official 30yr Anomaly</v>
      </c>
      <c r="AT9" s="87" t="str">
        <f t="shared" ref="AT9:AX9" si="51">P9</f>
        <v>Max</v>
      </c>
      <c r="AU9" s="88" t="str">
        <f t="shared" si="51"/>
        <v>Avg</v>
      </c>
      <c r="AV9" s="88" t="str">
        <f t="shared" si="51"/>
        <v>Min</v>
      </c>
      <c r="AW9" s="88" t="str">
        <f t="shared" si="51"/>
        <v>2M Daily Avg Temp CHNG 2 Forecast Prior</v>
      </c>
      <c r="AX9" s="89" t="str">
        <f t="shared" si="51"/>
        <v>2M Daily Avg Temp official 30yr Anomaly</v>
      </c>
      <c r="AY9" s="87" t="str">
        <f t="shared" ref="AY9:BC9" si="52">P9</f>
        <v>Max</v>
      </c>
      <c r="AZ9" s="88" t="str">
        <f t="shared" si="52"/>
        <v>Avg</v>
      </c>
      <c r="BA9" s="88" t="str">
        <f t="shared" si="52"/>
        <v>Min</v>
      </c>
      <c r="BB9" s="88" t="str">
        <f t="shared" si="52"/>
        <v>2M Daily Avg Temp CHNG 2 Forecast Prior</v>
      </c>
      <c r="BC9" s="89" t="str">
        <f t="shared" si="52"/>
        <v>2M Daily Avg Temp official 30yr Anomaly</v>
      </c>
      <c r="BD9" s="87" t="str">
        <f t="shared" ref="BD9:BH9" si="53">P9</f>
        <v>Max</v>
      </c>
      <c r="BE9" s="88" t="str">
        <f t="shared" si="53"/>
        <v>Avg</v>
      </c>
      <c r="BF9" s="88" t="str">
        <f t="shared" si="53"/>
        <v>Min</v>
      </c>
      <c r="BG9" s="88" t="str">
        <f t="shared" si="53"/>
        <v>2M Daily Avg Temp CHNG 2 Forecast Prior</v>
      </c>
      <c r="BH9" s="89" t="str">
        <f t="shared" si="53"/>
        <v>2M Daily Avg Temp official 30yr Anomaly</v>
      </c>
      <c r="BI9" s="87" t="str">
        <f t="shared" ref="BI9:BM9" si="54">P9</f>
        <v>Max</v>
      </c>
      <c r="BJ9" s="88" t="str">
        <f t="shared" si="54"/>
        <v>Avg</v>
      </c>
      <c r="BK9" s="88" t="str">
        <f t="shared" si="54"/>
        <v>Min</v>
      </c>
      <c r="BL9" s="88" t="str">
        <f t="shared" si="54"/>
        <v>2M Daily Avg Temp CHNG 2 Forecast Prior</v>
      </c>
      <c r="BM9" s="89" t="str">
        <f t="shared" si="54"/>
        <v>2M Daily Avg Temp official 30yr Anomaly</v>
      </c>
      <c r="BN9" s="87" t="str">
        <f t="shared" ref="BN9:BR9" si="55">P9</f>
        <v>Max</v>
      </c>
      <c r="BO9" s="88" t="str">
        <f t="shared" si="55"/>
        <v>Avg</v>
      </c>
      <c r="BP9" s="88" t="str">
        <f t="shared" si="55"/>
        <v>Min</v>
      </c>
      <c r="BQ9" s="88" t="str">
        <f t="shared" si="55"/>
        <v>2M Daily Avg Temp CHNG 2 Forecast Prior</v>
      </c>
      <c r="BR9" s="89" t="str">
        <f t="shared" si="55"/>
        <v>2M Daily Avg Temp official 30yr Anomaly</v>
      </c>
      <c r="BS9" s="87" t="str">
        <f t="shared" ref="BS9:BW9" si="56">P9</f>
        <v>Max</v>
      </c>
      <c r="BT9" s="88" t="str">
        <f t="shared" si="56"/>
        <v>Avg</v>
      </c>
      <c r="BU9" s="88" t="str">
        <f t="shared" si="56"/>
        <v>Min</v>
      </c>
      <c r="BV9" s="88" t="str">
        <f t="shared" si="56"/>
        <v>2M Daily Avg Temp CHNG 2 Forecast Prior</v>
      </c>
      <c r="BW9" s="89" t="str">
        <f t="shared" si="56"/>
        <v>2M Daily Avg Temp official 30yr Anomaly</v>
      </c>
      <c r="BX9" s="87" t="str">
        <f t="shared" ref="BX9:CB9" si="57">P9</f>
        <v>Max</v>
      </c>
      <c r="BY9" s="88" t="str">
        <f t="shared" si="57"/>
        <v>Avg</v>
      </c>
      <c r="BZ9" s="88" t="str">
        <f t="shared" si="57"/>
        <v>Min</v>
      </c>
      <c r="CA9" s="88" t="str">
        <f t="shared" si="57"/>
        <v>2M Daily Avg Temp CHNG 2 Forecast Prior</v>
      </c>
      <c r="CB9" s="89" t="str">
        <f t="shared" si="57"/>
        <v>2M Daily Avg Temp official 30yr Anomaly</v>
      </c>
      <c r="CC9" s="87" t="str">
        <f t="shared" ref="CC9:CG9" si="58">P9</f>
        <v>Max</v>
      </c>
      <c r="CD9" s="88" t="str">
        <f t="shared" si="58"/>
        <v>Avg</v>
      </c>
      <c r="CE9" s="88" t="str">
        <f t="shared" si="58"/>
        <v>Min</v>
      </c>
      <c r="CF9" s="88" t="str">
        <f t="shared" si="58"/>
        <v>2M Daily Avg Temp CHNG 2 Forecast Prior</v>
      </c>
      <c r="CG9" s="89" t="str">
        <f t="shared" si="58"/>
        <v>2M Daily Avg Temp official 30yr Anomaly</v>
      </c>
      <c r="CH9" s="87" t="str">
        <f t="shared" ref="CH9:CL9" si="59">P9</f>
        <v>Max</v>
      </c>
      <c r="CI9" s="88" t="str">
        <f t="shared" si="59"/>
        <v>Avg</v>
      </c>
      <c r="CJ9" s="88" t="str">
        <f t="shared" si="59"/>
        <v>Min</v>
      </c>
      <c r="CK9" s="88" t="str">
        <f t="shared" si="59"/>
        <v>2M Daily Avg Temp CHNG 2 Forecast Prior</v>
      </c>
      <c r="CL9" s="89" t="str">
        <f t="shared" si="59"/>
        <v>2M Daily Avg Temp official 30yr Anomaly</v>
      </c>
      <c r="CM9" s="90" t="str">
        <f t="shared" ref="CM9:CQ9" si="60">P9</f>
        <v>Max</v>
      </c>
      <c r="CN9" s="91" t="str">
        <f t="shared" si="60"/>
        <v>Avg</v>
      </c>
      <c r="CO9" s="91" t="str">
        <f t="shared" si="60"/>
        <v>Min</v>
      </c>
      <c r="CP9" s="88" t="str">
        <f t="shared" si="60"/>
        <v>2M Daily Avg Temp CHNG 2 Forecast Prior</v>
      </c>
      <c r="CQ9" s="89" t="str">
        <f t="shared" si="60"/>
        <v>2M Daily Avg Temp official 30yr Anomaly</v>
      </c>
    </row>
    <row r="10" spans="1:95" ht="15" customHeight="1" x14ac:dyDescent="0.35">
      <c r="B10" s="148"/>
      <c r="C10" s="148"/>
      <c r="D10" s="148"/>
      <c r="G10" s="50"/>
      <c r="H10" s="93"/>
      <c r="I10" s="94" t="s">
        <v>3078</v>
      </c>
      <c r="J10" s="95" t="str">
        <f>VLOOKUP($I10,Master!$R$2:$S$10,2,FALSE)</f>
        <v>USALocation</v>
      </c>
      <c r="K10" s="94" t="s">
        <v>415</v>
      </c>
      <c r="L10" s="95" t="str">
        <f t="shared" ref="L10:L19" si="61">SUBSTITUTE(K10," ","")&amp;"Location"</f>
        <v>IllinoisLocation</v>
      </c>
      <c r="M10" s="96" t="s">
        <v>824</v>
      </c>
      <c r="N10" s="94" t="str">
        <f>VLOOKUP(M10,Master!$E:$F,2,FALSE)</f>
        <v>KORD</v>
      </c>
      <c r="O10" s="50" t="str">
        <f t="shared" ref="O10:O19" si="62">$N10&amp;" "&amp;$O$7&amp;$F$13&amp;"-"&amp;$F$12</f>
        <v>KORD MR0!_12z-GFS</v>
      </c>
      <c r="P10" s="97">
        <f ca="1">IFERROR(IF($F$22="TEMPF",RTD("ice.xl",,"*H",$O10,P$7,"D",P$6,,,1)*(9/5)+32,RTD("ice.xl",,"*H",$O10,P$7,"D",P$6,,,1)*P$8),"-")</f>
        <v>30.98</v>
      </c>
      <c r="Q10" s="98">
        <f ca="1">IFERROR(IF($F$22="TEMPF",RTD("ice.xl",,"*H",$O10,Q$7,"D",Q$6,,,1)*(9/5)+32,RTD("ice.xl",,"*H",$O10,Q$7,"D",Q$6,,,1)*Q$8),"-")</f>
        <v>25.16</v>
      </c>
      <c r="R10" s="98">
        <f ca="1">IFERROR(IF($F$22="TEMPF",RTD("ice.xl",,"*H",$O10,R$7,"D",R$6,,,1)*(9/5)+32,RTD("ice.xl",,"*H",$O10,R$7,"D",R$6,,,1)*R$8),"-")</f>
        <v>19.34</v>
      </c>
      <c r="S10" s="99">
        <f ca="1">IFERROR(IF($F$22="TEMPF",RTD("ice.xl",,"*H",$O10,S$7,"D",S$6,,,1)*(9/5),RTD("ice.xl",,"*H",$O10,S$7,"D",S$6,,,1)*S$8),"-")</f>
        <v>0.38</v>
      </c>
      <c r="T10" s="100">
        <f ca="1">IFERROR(IF($F$22="TEMPF",RTD("ice.xl",,"*H",$O10,T$7,"D",T$6,,,1)*(9/5),RTD("ice.xl",,"*H",$O10,T$7,"D",T$6,,,1)*T$8),"-")</f>
        <v>2.94</v>
      </c>
      <c r="U10" s="97">
        <f ca="1">IFERROR(IF($F$22="TEMPF",RTD("ice.xl",,"*H",$O10,U$7,"D",U$6,,,1)*(9/5)+32,RTD("ice.xl",,"*H",$O10,U$7,"D",U$6,,,1)*U$8),"-")</f>
        <v>25.61</v>
      </c>
      <c r="V10" s="98">
        <f ca="1">IFERROR(IF($F$22="TEMPF",RTD("ice.xl",,"*H",$O10,V$7,"D",V$6,,,1)*(9/5)+32,RTD("ice.xl",,"*H",$O10,V$7,"D",V$6,,,1)*V$8),"-")</f>
        <v>21.86</v>
      </c>
      <c r="W10" s="98">
        <f ca="1">IFERROR(IF($F$22="TEMPF",RTD("ice.xl",,"*H",$O10,W$7,"D",W$6,,,1)*(9/5)+32,RTD("ice.xl",,"*H",$O10,W$7,"D",W$6,,,1)*W$8),"-")</f>
        <v>18.100000000000001</v>
      </c>
      <c r="X10" s="99">
        <f ca="1">IFERROR(IF($F$22="TEMPF",RTD("ice.xl",,"*H",$O10,X$7,"D",X$6,,,1)*(9/5),RTD("ice.xl",,"*H",$O10,X$7,"D",X$6,,,1)*X$8),"-")</f>
        <v>0.24</v>
      </c>
      <c r="Y10" s="100">
        <f ca="1">IFERROR(IF($F$22="TEMPF",RTD("ice.xl",,"*H",$O10,Y$7,"D",Y$6,,,1)*(9/5),RTD("ice.xl",,"*H",$O10,Y$7,"D",Y$6,,,1)*Y$8),"-")</f>
        <v>-0.36</v>
      </c>
      <c r="Z10" s="97">
        <f ca="1">IFERROR(IF($F$22="TEMPF",RTD("ice.xl",,"*H",$O10,Z$7,"D",Z$6,,,1)*(9/5)+32,RTD("ice.xl",,"*H",$O10,Z$7,"D",Z$6,,,1)*Z$8),"-")</f>
        <v>26.32</v>
      </c>
      <c r="AA10" s="98">
        <f ca="1">IFERROR(IF($F$22="TEMPF",RTD("ice.xl",,"*H",$O10,AA$7,"D",AA$6,,,1)*(9/5)+32,RTD("ice.xl",,"*H",$O10,AA$7,"D",AA$6,,,1)*AA$8),"-")</f>
        <v>21.92</v>
      </c>
      <c r="AB10" s="98">
        <f ca="1">IFERROR(IF($F$22="TEMPF",RTD("ice.xl",,"*H",$O10,AB$7,"D",AB$6,,,1)*(9/5)+32,RTD("ice.xl",,"*H",$O10,AB$7,"D",AB$6,,,1)*AB$8),"-")</f>
        <v>17.52</v>
      </c>
      <c r="AC10" s="99">
        <f ca="1">IFERROR(IF($F$22="TEMPF",RTD("ice.xl",,"*H",$O10,AC$7,"D",AC$6,,,1)*(9/5),RTD("ice.xl",,"*H",$O10,AC$7,"D",AC$6,,,1)*AC$8),"-")</f>
        <v>0.3</v>
      </c>
      <c r="AD10" s="100">
        <f ca="1">IFERROR(IF($F$22="TEMPF",RTD("ice.xl",,"*H",$O10,AD$7,"D",AD$6,,,1)*(9/5),RTD("ice.xl",,"*H",$O10,AD$7,"D",AD$6,,,1)*AD$8),"-")</f>
        <v>-0.3</v>
      </c>
      <c r="AE10" s="97">
        <f ca="1">IFERROR(IF($F$22="TEMPF",RTD("ice.xl",,"*H",$O10,AE$7,"D",AE$6,,,1)*(9/5)+32,RTD("ice.xl",,"*H",$O10,AE$7,"D",AE$6,,,1)*AE$8),"-")</f>
        <v>26.67</v>
      </c>
      <c r="AF10" s="98">
        <f ca="1">IFERROR(IF($F$22="TEMPF",RTD("ice.xl",,"*H",$O10,AF$7,"D",AF$6,,,1)*(9/5)+32,RTD("ice.xl",,"*H",$O10,AF$7,"D",AF$6,,,1)*AF$8),"-")</f>
        <v>21.99</v>
      </c>
      <c r="AG10" s="98">
        <f ca="1">IFERROR(IF($F$22="TEMPF",RTD("ice.xl",,"*H",$O10,AG$7,"D",AG$6,,,1)*(9/5)+32,RTD("ice.xl",,"*H",$O10,AG$7,"D",AG$6,,,1)*AG$8),"-")</f>
        <v>17.309999999999999</v>
      </c>
      <c r="AH10" s="99">
        <f ca="1">IFERROR(IF($F$22="TEMPF",RTD("ice.xl",,"*H",$O10,AH$7,"D",AH$6,,,1)*(9/5),RTD("ice.xl",,"*H",$O10,AH$7,"D",AH$6,,,1)*AH$8),"-")</f>
        <v>-0.37</v>
      </c>
      <c r="AI10" s="100">
        <f ca="1">IFERROR(IF($F$22="TEMPF",RTD("ice.xl",,"*H",$O10,AI$7,"D",AI$6,,,1)*(9/5),RTD("ice.xl",,"*H",$O10,AI$7,"D",AI$6,,,1)*AI$8),"-")</f>
        <v>0.32</v>
      </c>
      <c r="AJ10" s="97">
        <f ca="1">IFERROR(IF($F$22="TEMPF",RTD("ice.xl",,"*H",$O10,AJ$7,"D",AJ$6,,,1)*(9/5)+32,RTD("ice.xl",,"*H",$O10,AJ$7,"D",AJ$6,,,1)*AJ$8),"-")</f>
        <v>27.51</v>
      </c>
      <c r="AK10" s="98">
        <f ca="1">IFERROR(IF($F$22="TEMPF",RTD("ice.xl",,"*H",$O10,AK$7,"D",AK$6,,,1)*(9/5)+32,RTD("ice.xl",,"*H",$O10,AK$7,"D",AK$6,,,1)*AK$8),"-")</f>
        <v>22.25</v>
      </c>
      <c r="AL10" s="98">
        <f ca="1">IFERROR(IF($F$22="TEMPF",RTD("ice.xl",,"*H",$O10,AL$7,"D",AL$6,,,1)*(9/5)+32,RTD("ice.xl",,"*H",$O10,AL$7,"D",AL$6,,,1)*AL$8),"-")</f>
        <v>16.989999999999998</v>
      </c>
      <c r="AM10" s="99">
        <f ca="1">IFERROR(IF($F$22="TEMPF",RTD("ice.xl",,"*H",$O10,AM$7,"D",AM$6,,,1)*(9/5),RTD("ice.xl",,"*H",$O10,AM$7,"D",AM$6,,,1)*AM$8),"-")</f>
        <v>-0.73</v>
      </c>
      <c r="AN10" s="100">
        <f ca="1">IFERROR(IF($F$22="TEMPF",RTD("ice.xl",,"*H",$O10,AN$7,"D",AN$6,,,1)*(9/5),RTD("ice.xl",,"*H",$O10,AN$7,"D",AN$6,,,1)*AN$8),"-")</f>
        <v>0.57999999999999996</v>
      </c>
      <c r="AO10" s="97">
        <f ca="1">IFERROR(IF($F$22="TEMPF",RTD("ice.xl",,"*H",$O10,AO$7,"D",AO$6,,,1)*(9/5)+32,RTD("ice.xl",,"*H",$O10,AO$7,"D",AO$6,,,1)*AO$8),"-")</f>
        <v>29.92</v>
      </c>
      <c r="AP10" s="98">
        <f ca="1">IFERROR(IF($F$22="TEMPF",RTD("ice.xl",,"*H",$O10,AP$7,"D",AP$6,,,1)*(9/5)+32,RTD("ice.xl",,"*H",$O10,AP$7,"D",AP$6,,,1)*AP$8),"-")</f>
        <v>24.4</v>
      </c>
      <c r="AQ10" s="98">
        <f ca="1">IFERROR(IF($F$22="TEMPF",RTD("ice.xl",,"*H",$O10,AQ$7,"D",AQ$6,,,1)*(9/5)+32,RTD("ice.xl",,"*H",$O10,AQ$7,"D",AQ$6,,,1)*AQ$8),"-")</f>
        <v>18.89</v>
      </c>
      <c r="AR10" s="99">
        <f ca="1">IFERROR(IF($F$22="TEMPF",RTD("ice.xl",,"*H",$O10,AR$7,"D",AR$6,,,1)*(9/5),RTD("ice.xl",,"*H",$O10,AR$7,"D",AR$6,,,1)*AR$8),"-")</f>
        <v>-0.98</v>
      </c>
      <c r="AS10" s="100">
        <f ca="1">IFERROR(IF($F$22="TEMPF",RTD("ice.xl",,"*H",$O10,AS$7,"D",AS$6,,,1)*(9/5),RTD("ice.xl",,"*H",$O10,AS$7,"D",AS$6,,,1)*AS$8),"-")</f>
        <v>2.74</v>
      </c>
      <c r="AT10" s="97">
        <f ca="1">IFERROR(IF($F$22="TEMPF",RTD("ice.xl",,"*H",$O10,AT$7,"D",AT$6,,,1)*(9/5)+32,RTD("ice.xl",,"*H",$O10,AT$7,"D",AT$6,,,1)*AT$8),"-")</f>
        <v>29.62</v>
      </c>
      <c r="AU10" s="98">
        <f ca="1">IFERROR(IF($F$22="TEMPF",RTD("ice.xl",,"*H",$O10,AU$7,"D",AU$6,,,1)*(9/5)+32,RTD("ice.xl",,"*H",$O10,AU$7,"D",AU$6,,,1)*AU$8),"-")</f>
        <v>24.52</v>
      </c>
      <c r="AV10" s="98">
        <f ca="1">IFERROR(IF($F$22="TEMPF",RTD("ice.xl",,"*H",$O10,AV$7,"D",AV$6,,,1)*(9/5)+32,RTD("ice.xl",,"*H",$O10,AV$7,"D",AV$6,,,1)*AV$8),"-")</f>
        <v>19.420000000000002</v>
      </c>
      <c r="AW10" s="99">
        <f ca="1">IFERROR(IF($F$22="TEMPF",RTD("ice.xl",,"*H",$O10,AW$7,"D",AW$6,,,1)*(9/5),RTD("ice.xl",,"*H",$O10,AW$7,"D",AW$6,,,1)*AW$8),"-")</f>
        <v>-2.2200000000000002</v>
      </c>
      <c r="AX10" s="100">
        <f ca="1">IFERROR(IF($F$22="TEMPF",RTD("ice.xl",,"*H",$O10,AX$7,"D",AX$6,,,1)*(9/5),RTD("ice.xl",,"*H",$O10,AX$7,"D",AX$6,,,1)*AX$8),"-")</f>
        <v>2.85</v>
      </c>
      <c r="AY10" s="97">
        <f ca="1">IFERROR(IF($F$22="TEMPF",RTD("ice.xl",,"*H",$O10,AY$7,"D",AY$6,,,1)*(9/5)+32,RTD("ice.xl",,"*H",$O10,AY$7,"D",AY$6,,,1)*AY$8),"-")</f>
        <v>27.81</v>
      </c>
      <c r="AZ10" s="98">
        <f ca="1">IFERROR(IF($F$22="TEMPF",RTD("ice.xl",,"*H",$O10,AZ$7,"D",AZ$6,,,1)*(9/5)+32,RTD("ice.xl",,"*H",$O10,AZ$7,"D",AZ$6,,,1)*AZ$8),"-")</f>
        <v>23.72</v>
      </c>
      <c r="BA10" s="98">
        <f ca="1">IFERROR(IF($F$22="TEMPF",RTD("ice.xl",,"*H",$O10,BA$7,"D",BA$6,,,1)*(9/5)+32,RTD("ice.xl",,"*H",$O10,BA$7,"D",BA$6,,,1)*BA$8),"-")</f>
        <v>19.64</v>
      </c>
      <c r="BB10" s="99">
        <f ca="1">IFERROR(IF($F$22="TEMPF",RTD("ice.xl",,"*H",$O10,BB$7,"D",BB$6,,,1)*(9/5),RTD("ice.xl",,"*H",$O10,BB$7,"D",BB$6,,,1)*BB$8),"-")</f>
        <v>-2</v>
      </c>
      <c r="BC10" s="100">
        <f ca="1">IFERROR(IF($F$22="TEMPF",RTD("ice.xl",,"*H",$O10,BC$7,"D",BC$6,,,1)*(9/5),RTD("ice.xl",,"*H",$O10,BC$7,"D",BC$6,,,1)*BC$8),"-")</f>
        <v>2.06</v>
      </c>
      <c r="BD10" s="97">
        <f ca="1">IFERROR(IF($F$22="TEMPF",RTD("ice.xl",,"*H",$O10,BD$7,"D",BD$6,,,1)*(9/5)+32,RTD("ice.xl",,"*H",$O10,BD$7,"D",BD$6,,,1)*BD$8),"-")</f>
        <v>30.44</v>
      </c>
      <c r="BE10" s="98">
        <f ca="1">IFERROR(IF($F$22="TEMPF",RTD("ice.xl",,"*H",$O10,BE$7,"D",BE$6,,,1)*(9/5)+32,RTD("ice.xl",,"*H",$O10,BE$7,"D",BE$6,,,1)*BE$8),"-")</f>
        <v>24.76</v>
      </c>
      <c r="BF10" s="98">
        <f ca="1">IFERROR(IF($F$22="TEMPF",RTD("ice.xl",,"*H",$O10,BF$7,"D",BF$6,,,1)*(9/5)+32,RTD("ice.xl",,"*H",$O10,BF$7,"D",BF$6,,,1)*BF$8),"-")</f>
        <v>19.09</v>
      </c>
      <c r="BG10" s="99">
        <f ca="1">IFERROR(IF($F$22="TEMPF",RTD("ice.xl",,"*H",$O10,BG$7,"D",BG$6,,,1)*(9/5),RTD("ice.xl",,"*H",$O10,BG$7,"D",BG$6,,,1)*BG$8),"-")</f>
        <v>-2.34</v>
      </c>
      <c r="BH10" s="100">
        <f ca="1">IFERROR(IF($F$22="TEMPF",RTD("ice.xl",,"*H",$O10,BH$7,"D",BH$6,,,1)*(9/5),RTD("ice.xl",,"*H",$O10,BH$7,"D",BH$6,,,1)*BH$8),"-")</f>
        <v>3.66</v>
      </c>
      <c r="BI10" s="97">
        <f ca="1">IFERROR(IF($F$22="TEMPF",RTD("ice.xl",,"*H",$O10,BI$7,"D",BI$6,,,1)*(9/5)+32,RTD("ice.xl",,"*H",$O10,BI$7,"D",BI$6,,,1)*BI$8),"-")</f>
        <v>32.81</v>
      </c>
      <c r="BJ10" s="98">
        <f ca="1">IFERROR(IF($F$22="TEMPF",RTD("ice.xl",,"*H",$O10,BJ$7,"D",BJ$6,,,1)*(9/5)+32,RTD("ice.xl",,"*H",$O10,BJ$7,"D",BJ$6,,,1)*BJ$8),"-")</f>
        <v>26.74</v>
      </c>
      <c r="BK10" s="98">
        <f ca="1">IFERROR(IF($F$22="TEMPF",RTD("ice.xl",,"*H",$O10,BK$7,"D",BK$6,,,1)*(9/5)+32,RTD("ice.xl",,"*H",$O10,BK$7,"D",BK$6,,,1)*BK$8),"-")</f>
        <v>20.67</v>
      </c>
      <c r="BL10" s="99">
        <f ca="1">IFERROR(IF($F$22="TEMPF",RTD("ice.xl",,"*H",$O10,BL$7,"D",BL$6,,,1)*(9/5),RTD("ice.xl",,"*H",$O10,BL$7,"D",BL$6,,,1)*BL$8),"-")</f>
        <v>-2.48</v>
      </c>
      <c r="BM10" s="100">
        <f ca="1">IFERROR(IF($F$22="TEMPF",RTD("ice.xl",,"*H",$O10,BM$7,"D",BM$6,,,1)*(9/5),RTD("ice.xl",,"*H",$O10,BM$7,"D",BM$6,,,1)*BM$8),"-")</f>
        <v>5.63</v>
      </c>
      <c r="BN10" s="97">
        <f ca="1">IFERROR(IF($F$22="TEMPF",RTD("ice.xl",,"*H",$O10,BN$7,"D",BN$6,,,1)*(9/5)+32,RTD("ice.xl",,"*H",$O10,BN$7,"D",BN$6,,,1)*BN$8),"-")</f>
        <v>32.85</v>
      </c>
      <c r="BO10" s="98">
        <f ca="1">IFERROR(IF($F$22="TEMPF",RTD("ice.xl",,"*H",$O10,BO$7,"D",BO$6,,,1)*(9/5)+32,RTD("ice.xl",,"*H",$O10,BO$7,"D",BO$6,,,1)*BO$8),"-")</f>
        <v>27.75</v>
      </c>
      <c r="BP10" s="98">
        <f ca="1">IFERROR(IF($F$22="TEMPF",RTD("ice.xl",,"*H",$O10,BP$7,"D",BP$6,,,1)*(9/5)+32,RTD("ice.xl",,"*H",$O10,BP$7,"D",BP$6,,,1)*BP$8),"-")</f>
        <v>22.65</v>
      </c>
      <c r="BQ10" s="99">
        <f ca="1">IFERROR(IF($F$22="TEMPF",RTD("ice.xl",,"*H",$O10,BQ$7,"D",BQ$6,,,1)*(9/5),RTD("ice.xl",,"*H",$O10,BQ$7,"D",BQ$6,,,1)*BQ$8),"-")</f>
        <v>0.17</v>
      </c>
      <c r="BR10" s="100">
        <f ca="1">IFERROR(IF($F$22="TEMPF",RTD("ice.xl",,"*H",$O10,BR$7,"D",BR$6,,,1)*(9/5),RTD("ice.xl",,"*H",$O10,BR$7,"D",BR$6,,,1)*BR$8),"-")</f>
        <v>6.64</v>
      </c>
      <c r="BS10" s="97">
        <f ca="1">IFERROR(IF($F$22="TEMPF",RTD("ice.xl",,"*H",$O10,BS$7,"D",BS$6,,,1)*(9/5)+32,RTD("ice.xl",,"*H",$O10,BS$7,"D",BS$6,,,1)*BS$8),"-")</f>
        <v>32.979999999999997</v>
      </c>
      <c r="BT10" s="98">
        <f ca="1">IFERROR(IF($F$22="TEMPF",RTD("ice.xl",,"*H",$O10,BT$7,"D",BT$6,,,1)*(9/5)+32,RTD("ice.xl",,"*H",$O10,BT$7,"D",BT$6,,,1)*BT$8),"-")</f>
        <v>27.5</v>
      </c>
      <c r="BU10" s="98">
        <f ca="1">IFERROR(IF($F$22="TEMPF",RTD("ice.xl",,"*H",$O10,BU$7,"D",BU$6,,,1)*(9/5)+32,RTD("ice.xl",,"*H",$O10,BU$7,"D",BU$6,,,1)*BU$8),"-")</f>
        <v>22.02</v>
      </c>
      <c r="BV10" s="99">
        <f ca="1">IFERROR(IF($F$22="TEMPF",RTD("ice.xl",,"*H",$O10,BV$7,"D",BV$6,,,1)*(9/5),RTD("ice.xl",,"*H",$O10,BV$7,"D",BV$6,,,1)*BV$8),"-")</f>
        <v>1.73</v>
      </c>
      <c r="BW10" s="100">
        <f ca="1">IFERROR(IF($F$22="TEMPF",RTD("ice.xl",,"*H",$O10,BW$7,"D",BW$6,,,1)*(9/5),RTD("ice.xl",,"*H",$O10,BW$7,"D",BW$6,,,1)*BW$8),"-")</f>
        <v>6.39</v>
      </c>
      <c r="BX10" s="97">
        <f ca="1">IFERROR(IF($F$22="TEMPF",RTD("ice.xl",,"*H",$O10,BX$7,"D",BX$6,,,1)*(9/5)+32,RTD("ice.xl",,"*H",$O10,BX$7,"D",BX$6,,,1)*BX$8),"-")</f>
        <v>26.5</v>
      </c>
      <c r="BY10" s="98">
        <f ca="1">IFERROR(IF($F$22="TEMPF",RTD("ice.xl",,"*H",$O10,BY$7,"D",BY$6,,,1)*(9/5)+32,RTD("ice.xl",,"*H",$O10,BY$7,"D",BY$6,,,1)*BY$8),"-")</f>
        <v>23.04</v>
      </c>
      <c r="BZ10" s="98">
        <f ca="1">IFERROR(IF($F$22="TEMPF",RTD("ice.xl",,"*H",$O10,BZ$7,"D",BZ$6,,,1)*(9/5)+32,RTD("ice.xl",,"*H",$O10,BZ$7,"D",BZ$6,,,1)*BZ$8),"-")</f>
        <v>19.57</v>
      </c>
      <c r="CA10" s="99">
        <f ca="1">IFERROR(IF($F$22="TEMPF",RTD("ice.xl",,"*H",$O10,CA$7,"D",CA$6,,,1)*(9/5),RTD("ice.xl",,"*H",$O10,CA$7,"D",CA$6,,,1)*CA$8),"-")</f>
        <v>7.38</v>
      </c>
      <c r="CB10" s="100">
        <f ca="1">IFERROR(IF($F$22="TEMPF",RTD("ice.xl",,"*H",$O10,CB$7,"D",CB$6,,,1)*(9/5),RTD("ice.xl",,"*H",$O10,CB$7,"D",CB$6,,,1)*CB$8),"-")</f>
        <v>1.92</v>
      </c>
      <c r="CC10" s="97">
        <f ca="1">IFERROR(IF($F$22="TEMPF",RTD("ice.xl",,"*H",$O10,CC$7,"D",CC$6,,,1)*(9/5)+32,RTD("ice.xl",,"*H",$O10,CC$7,"D",CC$6,,,1)*CC$8),"-")</f>
        <v>28.85</v>
      </c>
      <c r="CD10" s="98">
        <f ca="1">IFERROR(IF($F$22="TEMPF",RTD("ice.xl",,"*H",$O10,CD$7,"D",CD$6,,,1)*(9/5)+32,RTD("ice.xl",,"*H",$O10,CD$7,"D",CD$6,,,1)*CD$8),"-")</f>
        <v>23.33</v>
      </c>
      <c r="CE10" s="98">
        <f ca="1">IFERROR(IF($F$22="TEMPF",RTD("ice.xl",,"*H",$O10,CE$7,"D",CE$6,,,1)*(9/5)+32,RTD("ice.xl",,"*H",$O10,CE$7,"D",CE$6,,,1)*CE$8),"-")</f>
        <v>17.809999999999999</v>
      </c>
      <c r="CF10" s="99">
        <f ca="1">IFERROR(IF($F$22="TEMPF",RTD("ice.xl",,"*H",$O10,CF$7,"D",CF$6,,,1)*(9/5),RTD("ice.xl",,"*H",$O10,CF$7,"D",CF$6,,,1)*CF$8),"-")</f>
        <v>6.51</v>
      </c>
      <c r="CG10" s="100">
        <f ca="1">IFERROR(IF($F$22="TEMPF",RTD("ice.xl",,"*H",$O10,CG$7,"D",CG$6,,,1)*(9/5),RTD("ice.xl",,"*H",$O10,CG$7,"D",CG$6,,,1)*CG$8),"-")</f>
        <v>2.77</v>
      </c>
      <c r="CH10" s="97">
        <f ca="1">IFERROR(IF($F$22="TEMPF",RTD("ice.xl",,"*H",$O10,CH$7,"D",CH$6,,,1)*(9/5)+32,RTD("ice.xl",,"*H",$O10,CH$7,"D",CH$6,,,1)*CH$8),"-")</f>
        <v>32.07</v>
      </c>
      <c r="CI10" s="98">
        <f ca="1">IFERROR(IF($F$22="TEMPF",RTD("ice.xl",,"*H",$O10,CI$7,"D",CI$6,,,1)*(9/5)+32,RTD("ice.xl",,"*H",$O10,CI$7,"D",CI$6,,,1)*CI$8),"-")</f>
        <v>25.62</v>
      </c>
      <c r="CJ10" s="98">
        <f ca="1">IFERROR(IF($F$22="TEMPF",RTD("ice.xl",,"*H",$O10,CJ$7,"D",CJ$6,,,1)*(9/5)+32,RTD("ice.xl",,"*H",$O10,CJ$7,"D",CJ$6,,,1)*CJ$8),"-")</f>
        <v>19.16</v>
      </c>
      <c r="CK10" s="99">
        <f ca="1">IFERROR(IF($F$22="TEMPF",RTD("ice.xl",,"*H",$O10,CK$7,"D",CK$6,,,1)*(9/5),RTD("ice.xl",,"*H",$O10,CK$7,"D",CK$6,,,1)*CK$8),"-")</f>
        <v>9.5</v>
      </c>
      <c r="CL10" s="100">
        <f ca="1">IFERROR(IF($F$22="TEMPF",RTD("ice.xl",,"*H",$O10,CL$7,"D",CL$6,,,1)*(9/5),RTD("ice.xl",,"*H",$O10,CL$7,"D",CL$6,,,1)*CL$8),"-")</f>
        <v>5.0599999999999996</v>
      </c>
      <c r="CM10" s="97">
        <f ca="1">IFERROR(IF($F$22="TEMPF",RTD("ice.xl",,"*H",$O10,CM$7,"D",CM$6,,,1)*(9/5)+32,RTD("ice.xl",,"*H",$O10,CM$7,"D",CM$6,,,1)*CM$8),"-")</f>
        <v>35.65</v>
      </c>
      <c r="CN10" s="98">
        <f ca="1">IFERROR(IF($F$22="TEMPF",RTD("ice.xl",,"*H",$O10,CN$7,"D",CN$6,,,1)*(9/5)+32,RTD("ice.xl",,"*H",$O10,CN$7,"D",CN$6,,,1)*CN$8),"-")</f>
        <v>28.17</v>
      </c>
      <c r="CO10" s="98">
        <f ca="1">IFERROR(IF($F$22="TEMPF",RTD("ice.xl",,"*H",$O10,CO$7,"D",CO$6,,,1)*(9/5)+32,RTD("ice.xl",,"*H",$O10,CO$7,"D",CO$6,,,1)*CO$8),"-")</f>
        <v>20.69</v>
      </c>
      <c r="CP10" s="99" t="str">
        <f ca="1">IFERROR(IF($F$22="TEMPF",RTD("ice.xl",,"*H",$O10,CP$7,"D",CP$6,,,1)*(9/5),RTD("ice.xl",,"*H",$O10,CP$7,"D",CP$6,,,1)*CP$8),"-")</f>
        <v>-</v>
      </c>
      <c r="CQ10" s="100">
        <f ca="1">IFERROR(IF($F$22="TEMPF",RTD("ice.xl",,"*H",$O10,CQ$7,"D",CQ$6,,,1)*(9/5),RTD("ice.xl",,"*H",$O10,CQ$7,"D",CQ$6,,,1)*CQ$8),"-")</f>
        <v>7.61</v>
      </c>
    </row>
    <row r="11" spans="1:95" x14ac:dyDescent="0.35">
      <c r="G11" s="50"/>
      <c r="H11" s="93"/>
      <c r="I11" s="94" t="s">
        <v>3078</v>
      </c>
      <c r="J11" s="95" t="str">
        <f>VLOOKUP($I11,Master!$R$2:$S$10,2,FALSE)</f>
        <v>USALocation</v>
      </c>
      <c r="K11" s="94" t="s">
        <v>415</v>
      </c>
      <c r="L11" s="95" t="str">
        <f t="shared" si="61"/>
        <v>IllinoisLocation</v>
      </c>
      <c r="M11" s="96" t="s">
        <v>829</v>
      </c>
      <c r="N11" s="94" t="str">
        <f>VLOOKUP(M11,Master!$E:$F,2,FALSE)</f>
        <v>KSPI</v>
      </c>
      <c r="O11" s="50" t="str">
        <f t="shared" si="62"/>
        <v>KSPI MR0!_12z-GFS</v>
      </c>
      <c r="P11" s="101">
        <f ca="1">IFERROR(IF($F$22="TEMPF",RTD("ice.xl",,"*H",$O11,P$7,"D",P$6,,,1)*(9/5)+32,RTD("ice.xl",,"*H",$O11,P$7,"D",P$6,,,1)*P$8),"-")</f>
        <v>27.91</v>
      </c>
      <c r="Q11" s="102">
        <f ca="1">IFERROR(IF($F$22="TEMPF",RTD("ice.xl",,"*H",$O11,Q$7,"D",Q$6,,,1)*(9/5)+32,RTD("ice.xl",,"*H",$O11,Q$7,"D",Q$6,,,1)*Q$8),"-")</f>
        <v>22.66</v>
      </c>
      <c r="R11" s="102">
        <f ca="1">IFERROR(IF($F$22="TEMPF",RTD("ice.xl",,"*H",$O11,R$7,"D",R$6,,,1)*(9/5)+32,RTD("ice.xl",,"*H",$O11,R$7,"D",R$6,,,1)*R$8),"-")</f>
        <v>17.399999999999999</v>
      </c>
      <c r="S11" s="103">
        <f ca="1">IFERROR(IF($F$22="TEMPF",RTD("ice.xl",,"*H",$O11,S$7,"D",S$6,,,1)*(9/5),RTD("ice.xl",,"*H",$O11,S$7,"D",S$6,,,1)*S$8),"-")</f>
        <v>0.06</v>
      </c>
      <c r="T11" s="104">
        <f ca="1">IFERROR(IF($F$22="TEMPF",RTD("ice.xl",,"*H",$O11,T$7,"D",T$6,,,1)*(9/5),RTD("ice.xl",,"*H",$O11,T$7,"D",T$6,,,1)*T$8),"-")</f>
        <v>-0.68</v>
      </c>
      <c r="U11" s="101">
        <f ca="1">IFERROR(IF($F$22="TEMPF",RTD("ice.xl",,"*H",$O11,U$7,"D",U$6,,,1)*(9/5)+32,RTD("ice.xl",,"*H",$O11,U$7,"D",U$6,,,1)*U$8),"-")</f>
        <v>27.18</v>
      </c>
      <c r="V11" s="102">
        <f ca="1">IFERROR(IF($F$22="TEMPF",RTD("ice.xl",,"*H",$O11,V$7,"D",V$6,,,1)*(9/5)+32,RTD("ice.xl",,"*H",$O11,V$7,"D",V$6,,,1)*V$8),"-")</f>
        <v>22.28</v>
      </c>
      <c r="W11" s="102">
        <f ca="1">IFERROR(IF($F$22="TEMPF",RTD("ice.xl",,"*H",$O11,W$7,"D",W$6,,,1)*(9/5)+32,RTD("ice.xl",,"*H",$O11,W$7,"D",W$6,,,1)*W$8),"-")</f>
        <v>17.38</v>
      </c>
      <c r="X11" s="103">
        <f ca="1">IFERROR(IF($F$22="TEMPF",RTD("ice.xl",,"*H",$O11,X$7,"D",X$6,,,1)*(9/5),RTD("ice.xl",,"*H",$O11,X$7,"D",X$6,,,1)*X$8),"-")</f>
        <v>-0.79</v>
      </c>
      <c r="Y11" s="104">
        <f ca="1">IFERROR(IF($F$22="TEMPF",RTD("ice.xl",,"*H",$O11,Y$7,"D",Y$6,,,1)*(9/5),RTD("ice.xl",,"*H",$O11,Y$7,"D",Y$6,,,1)*Y$8),"-")</f>
        <v>-1.05</v>
      </c>
      <c r="Z11" s="101">
        <f ca="1">IFERROR(IF($F$22="TEMPF",RTD("ice.xl",,"*H",$O11,Z$7,"D",Z$6,,,1)*(9/5)+32,RTD("ice.xl",,"*H",$O11,Z$7,"D",Z$6,,,1)*Z$8),"-")</f>
        <v>28.42</v>
      </c>
      <c r="AA11" s="102">
        <f ca="1">IFERROR(IF($F$22="TEMPF",RTD("ice.xl",,"*H",$O11,AA$7,"D",AA$6,,,1)*(9/5)+32,RTD("ice.xl",,"*H",$O11,AA$7,"D",AA$6,,,1)*AA$8),"-")</f>
        <v>22.68</v>
      </c>
      <c r="AB11" s="102">
        <f ca="1">IFERROR(IF($F$22="TEMPF",RTD("ice.xl",,"*H",$O11,AB$7,"D",AB$6,,,1)*(9/5)+32,RTD("ice.xl",,"*H",$O11,AB$7,"D",AB$6,,,1)*AB$8),"-")</f>
        <v>16.95</v>
      </c>
      <c r="AC11" s="103">
        <f ca="1">IFERROR(IF($F$22="TEMPF",RTD("ice.xl",,"*H",$O11,AC$7,"D",AC$6,,,1)*(9/5),RTD("ice.xl",,"*H",$O11,AC$7,"D",AC$6,,,1)*AC$8),"-")</f>
        <v>-0.62</v>
      </c>
      <c r="AD11" s="104">
        <f ca="1">IFERROR(IF($F$22="TEMPF",RTD("ice.xl",,"*H",$O11,AD$7,"D",AD$6,,,1)*(9/5),RTD("ice.xl",,"*H",$O11,AD$7,"D",AD$6,,,1)*AD$8),"-")</f>
        <v>-0.1</v>
      </c>
      <c r="AE11" s="101">
        <f ca="1">IFERROR(IF($F$22="TEMPF",RTD("ice.xl",,"*H",$O11,AE$7,"D",AE$6,,,1)*(9/5)+32,RTD("ice.xl",,"*H",$O11,AE$7,"D",AE$6,,,1)*AE$8),"-")</f>
        <v>28.32</v>
      </c>
      <c r="AF11" s="102">
        <f ca="1">IFERROR(IF($F$22="TEMPF",RTD("ice.xl",,"*H",$O11,AF$7,"D",AF$6,,,1)*(9/5)+32,RTD("ice.xl",,"*H",$O11,AF$7,"D",AF$6,,,1)*AF$8),"-")</f>
        <v>22.05</v>
      </c>
      <c r="AG11" s="102">
        <f ca="1">IFERROR(IF($F$22="TEMPF",RTD("ice.xl",,"*H",$O11,AG$7,"D",AG$6,,,1)*(9/5)+32,RTD("ice.xl",,"*H",$O11,AG$7,"D",AG$6,,,1)*AG$8),"-")</f>
        <v>15.78</v>
      </c>
      <c r="AH11" s="103">
        <f ca="1">IFERROR(IF($F$22="TEMPF",RTD("ice.xl",,"*H",$O11,AH$7,"D",AH$6,,,1)*(9/5),RTD("ice.xl",,"*H",$O11,AH$7,"D",AH$6,,,1)*AH$8),"-")</f>
        <v>-1.07</v>
      </c>
      <c r="AI11" s="104">
        <f ca="1">IFERROR(IF($F$22="TEMPF",RTD("ice.xl",,"*H",$O11,AI$7,"D",AI$6,,,1)*(9/5),RTD("ice.xl",,"*H",$O11,AI$7,"D",AI$6,,,1)*AI$8),"-")</f>
        <v>-0.73</v>
      </c>
      <c r="AJ11" s="101">
        <f ca="1">IFERROR(IF($F$22="TEMPF",RTD("ice.xl",,"*H",$O11,AJ$7,"D",AJ$6,,,1)*(9/5)+32,RTD("ice.xl",,"*H",$O11,AJ$7,"D",AJ$6,,,1)*AJ$8),"-")</f>
        <v>28.71</v>
      </c>
      <c r="AK11" s="102">
        <f ca="1">IFERROR(IF($F$22="TEMPF",RTD("ice.xl",,"*H",$O11,AK$7,"D",AK$6,,,1)*(9/5)+32,RTD("ice.xl",,"*H",$O11,AK$7,"D",AK$6,,,1)*AK$8),"-")</f>
        <v>21.92</v>
      </c>
      <c r="AL11" s="102">
        <f ca="1">IFERROR(IF($F$22="TEMPF",RTD("ice.xl",,"*H",$O11,AL$7,"D",AL$6,,,1)*(9/5)+32,RTD("ice.xl",,"*H",$O11,AL$7,"D",AL$6,,,1)*AL$8),"-")</f>
        <v>15.12</v>
      </c>
      <c r="AM11" s="103">
        <f ca="1">IFERROR(IF($F$22="TEMPF",RTD("ice.xl",,"*H",$O11,AM$7,"D",AM$6,,,1)*(9/5),RTD("ice.xl",,"*H",$O11,AM$7,"D",AM$6,,,1)*AM$8),"-")</f>
        <v>-1.42</v>
      </c>
      <c r="AN11" s="104">
        <f ca="1">IFERROR(IF($F$22="TEMPF",RTD("ice.xl",,"*H",$O11,AN$7,"D",AN$6,,,1)*(9/5),RTD("ice.xl",,"*H",$O11,AN$7,"D",AN$6,,,1)*AN$8),"-")</f>
        <v>-0.86</v>
      </c>
      <c r="AO11" s="101">
        <f ca="1">IFERROR(IF($F$22="TEMPF",RTD("ice.xl",,"*H",$O11,AO$7,"D",AO$6,,,1)*(9/5)+32,RTD("ice.xl",,"*H",$O11,AO$7,"D",AO$6,,,1)*AO$8),"-")</f>
        <v>29.86</v>
      </c>
      <c r="AP11" s="102">
        <f ca="1">IFERROR(IF($F$22="TEMPF",RTD("ice.xl",,"*H",$O11,AP$7,"D",AP$6,,,1)*(9/5)+32,RTD("ice.xl",,"*H",$O11,AP$7,"D",AP$6,,,1)*AP$8),"-")</f>
        <v>23.28</v>
      </c>
      <c r="AQ11" s="102">
        <f ca="1">IFERROR(IF($F$22="TEMPF",RTD("ice.xl",,"*H",$O11,AQ$7,"D",AQ$6,,,1)*(9/5)+32,RTD("ice.xl",,"*H",$O11,AQ$7,"D",AQ$6,,,1)*AQ$8),"-")</f>
        <v>16.7</v>
      </c>
      <c r="AR11" s="103">
        <f ca="1">IFERROR(IF($F$22="TEMPF",RTD("ice.xl",,"*H",$O11,AR$7,"D",AR$6,,,1)*(9/5),RTD("ice.xl",,"*H",$O11,AR$7,"D",AR$6,,,1)*AR$8),"-")</f>
        <v>-1.28</v>
      </c>
      <c r="AS11" s="104">
        <f ca="1">IFERROR(IF($F$22="TEMPF",RTD("ice.xl",,"*H",$O11,AS$7,"D",AS$6,,,1)*(9/5),RTD("ice.xl",,"*H",$O11,AS$7,"D",AS$6,,,1)*AS$8),"-")</f>
        <v>0.5</v>
      </c>
      <c r="AT11" s="101">
        <f ca="1">IFERROR(IF($F$22="TEMPF",RTD("ice.xl",,"*H",$O11,AT$7,"D",AT$6,,,1)*(9/5)+32,RTD("ice.xl",,"*H",$O11,AT$7,"D",AT$6,,,1)*AT$8),"-")</f>
        <v>29.48</v>
      </c>
      <c r="AU11" s="102">
        <f ca="1">IFERROR(IF($F$22="TEMPF",RTD("ice.xl",,"*H",$O11,AU$7,"D",AU$6,,,1)*(9/5)+32,RTD("ice.xl",,"*H",$O11,AU$7,"D",AU$6,,,1)*AU$8),"-")</f>
        <v>23.68</v>
      </c>
      <c r="AV11" s="102">
        <f ca="1">IFERROR(IF($F$22="TEMPF",RTD("ice.xl",,"*H",$O11,AV$7,"D",AV$6,,,1)*(9/5)+32,RTD("ice.xl",,"*H",$O11,AV$7,"D",AV$6,,,1)*AV$8),"-")</f>
        <v>17.87</v>
      </c>
      <c r="AW11" s="103">
        <f ca="1">IFERROR(IF($F$22="TEMPF",RTD("ice.xl",,"*H",$O11,AW$7,"D",AW$6,,,1)*(9/5),RTD("ice.xl",,"*H",$O11,AW$7,"D",AW$6,,,1)*AW$8),"-")</f>
        <v>-1.52</v>
      </c>
      <c r="AX11" s="104">
        <f ca="1">IFERROR(IF($F$22="TEMPF",RTD("ice.xl",,"*H",$O11,AX$7,"D",AX$6,,,1)*(9/5),RTD("ice.xl",,"*H",$O11,AX$7,"D",AX$6,,,1)*AX$8),"-")</f>
        <v>0.9</v>
      </c>
      <c r="AY11" s="101">
        <f ca="1">IFERROR(IF($F$22="TEMPF",RTD("ice.xl",,"*H",$O11,AY$7,"D",AY$6,,,1)*(9/5)+32,RTD("ice.xl",,"*H",$O11,AY$7,"D",AY$6,,,1)*AY$8),"-")</f>
        <v>30.92</v>
      </c>
      <c r="AZ11" s="102">
        <f ca="1">IFERROR(IF($F$22="TEMPF",RTD("ice.xl",,"*H",$O11,AZ$7,"D",AZ$6,,,1)*(9/5)+32,RTD("ice.xl",,"*H",$O11,AZ$7,"D",AZ$6,,,1)*AZ$8),"-")</f>
        <v>24.87</v>
      </c>
      <c r="BA11" s="102">
        <f ca="1">IFERROR(IF($F$22="TEMPF",RTD("ice.xl",,"*H",$O11,BA$7,"D",BA$6,,,1)*(9/5)+32,RTD("ice.xl",,"*H",$O11,BA$7,"D",BA$6,,,1)*BA$8),"-")</f>
        <v>18.82</v>
      </c>
      <c r="BB11" s="103">
        <f ca="1">IFERROR(IF($F$22="TEMPF",RTD("ice.xl",,"*H",$O11,BB$7,"D",BB$6,,,1)*(9/5),RTD("ice.xl",,"*H",$O11,BB$7,"D",BB$6,,,1)*BB$8),"-")</f>
        <v>-1.51</v>
      </c>
      <c r="BC11" s="104">
        <f ca="1">IFERROR(IF($F$22="TEMPF",RTD("ice.xl",,"*H",$O11,BC$7,"D",BC$6,,,1)*(9/5),RTD("ice.xl",,"*H",$O11,BC$7,"D",BC$6,,,1)*BC$8),"-")</f>
        <v>2.09</v>
      </c>
      <c r="BD11" s="101">
        <f ca="1">IFERROR(IF($F$22="TEMPF",RTD("ice.xl",,"*H",$O11,BD$7,"D",BD$6,,,1)*(9/5)+32,RTD("ice.xl",,"*H",$O11,BD$7,"D",BD$6,,,1)*BD$8),"-")</f>
        <v>33.53</v>
      </c>
      <c r="BE11" s="102">
        <f ca="1">IFERROR(IF($F$22="TEMPF",RTD("ice.xl",,"*H",$O11,BE$7,"D",BE$6,,,1)*(9/5)+32,RTD("ice.xl",,"*H",$O11,BE$7,"D",BE$6,,,1)*BE$8),"-")</f>
        <v>26.52</v>
      </c>
      <c r="BF11" s="102">
        <f ca="1">IFERROR(IF($F$22="TEMPF",RTD("ice.xl",,"*H",$O11,BF$7,"D",BF$6,,,1)*(9/5)+32,RTD("ice.xl",,"*H",$O11,BF$7,"D",BF$6,,,1)*BF$8),"-")</f>
        <v>19.510000000000002</v>
      </c>
      <c r="BG11" s="103">
        <f ca="1">IFERROR(IF($F$22="TEMPF",RTD("ice.xl",,"*H",$O11,BG$7,"D",BG$6,,,1)*(9/5),RTD("ice.xl",,"*H",$O11,BG$7,"D",BG$6,,,1)*BG$8),"-")</f>
        <v>-1.8</v>
      </c>
      <c r="BH11" s="104">
        <f ca="1">IFERROR(IF($F$22="TEMPF",RTD("ice.xl",,"*H",$O11,BH$7,"D",BH$6,,,1)*(9/5),RTD("ice.xl",,"*H",$O11,BH$7,"D",BH$6,,,1)*BH$8),"-")</f>
        <v>3.74</v>
      </c>
      <c r="BI11" s="101">
        <f ca="1">IFERROR(IF($F$22="TEMPF",RTD("ice.xl",,"*H",$O11,BI$7,"D",BI$6,,,1)*(9/5)+32,RTD("ice.xl",,"*H",$O11,BI$7,"D",BI$6,,,1)*BI$8),"-")</f>
        <v>34.01</v>
      </c>
      <c r="BJ11" s="102">
        <f ca="1">IFERROR(IF($F$22="TEMPF",RTD("ice.xl",,"*H",$O11,BJ$7,"D",BJ$6,,,1)*(9/5)+32,RTD("ice.xl",,"*H",$O11,BJ$7,"D",BJ$6,,,1)*BJ$8),"-")</f>
        <v>27.01</v>
      </c>
      <c r="BK11" s="102">
        <f ca="1">IFERROR(IF($F$22="TEMPF",RTD("ice.xl",,"*H",$O11,BK$7,"D",BK$6,,,1)*(9/5)+32,RTD("ice.xl",,"*H",$O11,BK$7,"D",BK$6,,,1)*BK$8),"-")</f>
        <v>20.010000000000002</v>
      </c>
      <c r="BL11" s="103">
        <f ca="1">IFERROR(IF($F$22="TEMPF",RTD("ice.xl",,"*H",$O11,BL$7,"D",BL$6,,,1)*(9/5),RTD("ice.xl",,"*H",$O11,BL$7,"D",BL$6,,,1)*BL$8),"-")</f>
        <v>-0.53</v>
      </c>
      <c r="BM11" s="104">
        <f ca="1">IFERROR(IF($F$22="TEMPF",RTD("ice.xl",,"*H",$O11,BM$7,"D",BM$6,,,1)*(9/5),RTD("ice.xl",,"*H",$O11,BM$7,"D",BM$6,,,1)*BM$8),"-")</f>
        <v>4.79</v>
      </c>
      <c r="BN11" s="101">
        <f ca="1">IFERROR(IF($F$22="TEMPF",RTD("ice.xl",,"*H",$O11,BN$7,"D",BN$6,,,1)*(9/5)+32,RTD("ice.xl",,"*H",$O11,BN$7,"D",BN$6,,,1)*BN$8),"-")</f>
        <v>35.630000000000003</v>
      </c>
      <c r="BO11" s="102">
        <f ca="1">IFERROR(IF($F$22="TEMPF",RTD("ice.xl",,"*H",$O11,BO$7,"D",BO$6,,,1)*(9/5)+32,RTD("ice.xl",,"*H",$O11,BO$7,"D",BO$6,,,1)*BO$8),"-")</f>
        <v>29.13</v>
      </c>
      <c r="BP11" s="102">
        <f ca="1">IFERROR(IF($F$22="TEMPF",RTD("ice.xl",,"*H",$O11,BP$7,"D",BP$6,,,1)*(9/5)+32,RTD("ice.xl",,"*H",$O11,BP$7,"D",BP$6,,,1)*BP$8),"-")</f>
        <v>22.63</v>
      </c>
      <c r="BQ11" s="103">
        <f ca="1">IFERROR(IF($F$22="TEMPF",RTD("ice.xl",,"*H",$O11,BQ$7,"D",BQ$6,,,1)*(9/5),RTD("ice.xl",,"*H",$O11,BQ$7,"D",BQ$6,,,1)*BQ$8),"-")</f>
        <v>2.0699999999999998</v>
      </c>
      <c r="BR11" s="104">
        <f ca="1">IFERROR(IF($F$22="TEMPF",RTD("ice.xl",,"*H",$O11,BR$7,"D",BR$6,,,1)*(9/5),RTD("ice.xl",,"*H",$O11,BR$7,"D",BR$6,,,1)*BR$8),"-")</f>
        <v>6.91</v>
      </c>
      <c r="BS11" s="101">
        <f ca="1">IFERROR(IF($F$22="TEMPF",RTD("ice.xl",,"*H",$O11,BS$7,"D",BS$6,,,1)*(9/5)+32,RTD("ice.xl",,"*H",$O11,BS$7,"D",BS$6,,,1)*BS$8),"-")</f>
        <v>39.630000000000003</v>
      </c>
      <c r="BT11" s="102">
        <f ca="1">IFERROR(IF($F$22="TEMPF",RTD("ice.xl",,"*H",$O11,BT$7,"D",BT$6,,,1)*(9/5)+32,RTD("ice.xl",,"*H",$O11,BT$7,"D",BT$6,,,1)*BT$8),"-")</f>
        <v>31.2</v>
      </c>
      <c r="BU11" s="102">
        <f ca="1">IFERROR(IF($F$22="TEMPF",RTD("ice.xl",,"*H",$O11,BU$7,"D",BU$6,,,1)*(9/5)+32,RTD("ice.xl",,"*H",$O11,BU$7,"D",BU$6,,,1)*BU$8),"-")</f>
        <v>22.77</v>
      </c>
      <c r="BV11" s="103">
        <f ca="1">IFERROR(IF($F$22="TEMPF",RTD("ice.xl",,"*H",$O11,BV$7,"D",BV$6,,,1)*(9/5),RTD("ice.xl",,"*H",$O11,BV$7,"D",BV$6,,,1)*BV$8),"-")</f>
        <v>1.7</v>
      </c>
      <c r="BW11" s="104">
        <f ca="1">IFERROR(IF($F$22="TEMPF",RTD("ice.xl",,"*H",$O11,BW$7,"D",BW$6,,,1)*(9/5),RTD("ice.xl",,"*H",$O11,BW$7,"D",BW$6,,,1)*BW$8),"-")</f>
        <v>8.98</v>
      </c>
      <c r="BX11" s="101">
        <f ca="1">IFERROR(IF($F$22="TEMPF",RTD("ice.xl",,"*H",$O11,BX$7,"D",BX$6,,,1)*(9/5)+32,RTD("ice.xl",,"*H",$O11,BX$7,"D",BX$6,,,1)*BX$8),"-")</f>
        <v>36.31</v>
      </c>
      <c r="BY11" s="102">
        <f ca="1">IFERROR(IF($F$22="TEMPF",RTD("ice.xl",,"*H",$O11,BY$7,"D",BY$6,,,1)*(9/5)+32,RTD("ice.xl",,"*H",$O11,BY$7,"D",BY$6,,,1)*BY$8),"-")</f>
        <v>28.22</v>
      </c>
      <c r="BZ11" s="102">
        <f ca="1">IFERROR(IF($F$22="TEMPF",RTD("ice.xl",,"*H",$O11,BZ$7,"D",BZ$6,,,1)*(9/5)+32,RTD("ice.xl",,"*H",$O11,BZ$7,"D",BZ$6,,,1)*BZ$8),"-")</f>
        <v>20.12</v>
      </c>
      <c r="CA11" s="103">
        <f ca="1">IFERROR(IF($F$22="TEMPF",RTD("ice.xl",,"*H",$O11,CA$7,"D",CA$6,,,1)*(9/5),RTD("ice.xl",,"*H",$O11,CA$7,"D",CA$6,,,1)*CA$8),"-")</f>
        <v>9.9600000000000009</v>
      </c>
      <c r="CB11" s="104">
        <f ca="1">IFERROR(IF($F$22="TEMPF",RTD("ice.xl",,"*H",$O11,CB$7,"D",CB$6,,,1)*(9/5),RTD("ice.xl",,"*H",$O11,CB$7,"D",CB$6,,,1)*CB$8),"-")</f>
        <v>6</v>
      </c>
      <c r="CC11" s="101">
        <f ca="1">IFERROR(IF($F$22="TEMPF",RTD("ice.xl",,"*H",$O11,CC$7,"D",CC$6,,,1)*(9/5)+32,RTD("ice.xl",,"*H",$O11,CC$7,"D",CC$6,,,1)*CC$8),"-")</f>
        <v>32.68</v>
      </c>
      <c r="CD11" s="102">
        <f ca="1">IFERROR(IF($F$22="TEMPF",RTD("ice.xl",,"*H",$O11,CD$7,"D",CD$6,,,1)*(9/5)+32,RTD("ice.xl",,"*H",$O11,CD$7,"D",CD$6,,,1)*CD$8),"-")</f>
        <v>24.18</v>
      </c>
      <c r="CE11" s="102">
        <f ca="1">IFERROR(IF($F$22="TEMPF",RTD("ice.xl",,"*H",$O11,CE$7,"D",CE$6,,,1)*(9/5)+32,RTD("ice.xl",,"*H",$O11,CE$7,"D",CE$6,,,1)*CE$8),"-")</f>
        <v>15.67</v>
      </c>
      <c r="CF11" s="103">
        <f ca="1">IFERROR(IF($F$22="TEMPF",RTD("ice.xl",,"*H",$O11,CF$7,"D",CF$6,,,1)*(9/5),RTD("ice.xl",,"*H",$O11,CF$7,"D",CF$6,,,1)*CF$8),"-")</f>
        <v>7.18</v>
      </c>
      <c r="CG11" s="104">
        <f ca="1">IFERROR(IF($F$22="TEMPF",RTD("ice.xl",,"*H",$O11,CG$7,"D",CG$6,,,1)*(9/5),RTD("ice.xl",,"*H",$O11,CG$7,"D",CG$6,,,1)*CG$8),"-")</f>
        <v>2.5</v>
      </c>
      <c r="CH11" s="101">
        <f ca="1">IFERROR(IF($F$22="TEMPF",RTD("ice.xl",,"*H",$O11,CH$7,"D",CH$6,,,1)*(9/5)+32,RTD("ice.xl",,"*H",$O11,CH$7,"D",CH$6,,,1)*CH$8),"-")</f>
        <v>32.03</v>
      </c>
      <c r="CI11" s="102">
        <f ca="1">IFERROR(IF($F$22="TEMPF",RTD("ice.xl",,"*H",$O11,CI$7,"D",CI$6,,,1)*(9/5)+32,RTD("ice.xl",,"*H",$O11,CI$7,"D",CI$6,,,1)*CI$8),"-")</f>
        <v>23.81</v>
      </c>
      <c r="CJ11" s="102">
        <f ca="1">IFERROR(IF($F$22="TEMPF",RTD("ice.xl",,"*H",$O11,CJ$7,"D",CJ$6,,,1)*(9/5)+32,RTD("ice.xl",,"*H",$O11,CJ$7,"D",CJ$6,,,1)*CJ$8),"-")</f>
        <v>15.59</v>
      </c>
      <c r="CK11" s="103">
        <f ca="1">IFERROR(IF($F$22="TEMPF",RTD("ice.xl",,"*H",$O11,CK$7,"D",CK$6,,,1)*(9/5),RTD("ice.xl",,"*H",$O11,CK$7,"D",CK$6,,,1)*CK$8),"-")</f>
        <v>7.25</v>
      </c>
      <c r="CL11" s="104">
        <f ca="1">IFERROR(IF($F$22="TEMPF",RTD("ice.xl",,"*H",$O11,CL$7,"D",CL$6,,,1)*(9/5),RTD("ice.xl",,"*H",$O11,CL$7,"D",CL$6,,,1)*CL$8),"-")</f>
        <v>2.14</v>
      </c>
      <c r="CM11" s="101">
        <f ca="1">IFERROR(IF($F$22="TEMPF",RTD("ice.xl",,"*H",$O11,CM$7,"D",CM$6,,,1)*(9/5)+32,RTD("ice.xl",,"*H",$O11,CM$7,"D",CM$6,,,1)*CM$8),"-")</f>
        <v>35.24</v>
      </c>
      <c r="CN11" s="102">
        <f ca="1">IFERROR(IF($F$22="TEMPF",RTD("ice.xl",,"*H",$O11,CN$7,"D",CN$6,,,1)*(9/5)+32,RTD("ice.xl",,"*H",$O11,CN$7,"D",CN$6,,,1)*CN$8),"-")</f>
        <v>27.26</v>
      </c>
      <c r="CO11" s="102">
        <f ca="1">IFERROR(IF($F$22="TEMPF",RTD("ice.xl",,"*H",$O11,CO$7,"D",CO$6,,,1)*(9/5)+32,RTD("ice.xl",,"*H",$O11,CO$7,"D",CO$6,,,1)*CO$8),"-")</f>
        <v>19.28</v>
      </c>
      <c r="CP11" s="103" t="str">
        <f ca="1">IFERROR(IF($F$22="TEMPF",RTD("ice.xl",,"*H",$O11,CP$7,"D",CP$6,,,1)*(9/5),RTD("ice.xl",,"*H",$O11,CP$7,"D",CP$6,,,1)*CP$8),"-")</f>
        <v>-</v>
      </c>
      <c r="CQ11" s="104">
        <f ca="1">IFERROR(IF($F$22="TEMPF",RTD("ice.xl",,"*H",$O11,CQ$7,"D",CQ$6,,,1)*(9/5),RTD("ice.xl",,"*H",$O11,CQ$7,"D",CQ$6,,,1)*CQ$8),"-")</f>
        <v>5.59</v>
      </c>
    </row>
    <row r="12" spans="1:95" x14ac:dyDescent="0.35">
      <c r="B12" s="138" t="s">
        <v>3193</v>
      </c>
      <c r="C12" s="149" t="s">
        <v>3082</v>
      </c>
      <c r="D12" s="149"/>
      <c r="F12" s="44" t="str">
        <f>VLOOKUP($C$12,Master!R14:S18,2,FALSE)</f>
        <v>GFS</v>
      </c>
      <c r="G12" s="50"/>
      <c r="H12" s="93"/>
      <c r="I12" s="94" t="s">
        <v>3078</v>
      </c>
      <c r="J12" s="95" t="str">
        <f>VLOOKUP($I12,Master!$R$2:$S$10,2,FALSE)</f>
        <v>USALocation</v>
      </c>
      <c r="K12" s="94" t="s">
        <v>415</v>
      </c>
      <c r="L12" s="95" t="str">
        <f t="shared" si="61"/>
        <v>IllinoisLocation</v>
      </c>
      <c r="M12" s="96" t="s">
        <v>827</v>
      </c>
      <c r="N12" s="94" t="str">
        <f>VLOOKUP(M12,Master!$E:$F,2,FALSE)</f>
        <v>KPIA</v>
      </c>
      <c r="O12" s="50" t="str">
        <f t="shared" si="62"/>
        <v>KPIA MR0!_12z-GFS</v>
      </c>
      <c r="P12" s="101">
        <f ca="1">IFERROR(IF($F$22="TEMPF",RTD("ice.xl",,"*H",$O12,P$7,"D",P$6,,,1)*(9/5)+32,RTD("ice.xl",,"*H",$O12,P$7,"D",P$6,,,1)*P$8),"-")</f>
        <v>32.119999999999997</v>
      </c>
      <c r="Q12" s="102">
        <f ca="1">IFERROR(IF($F$22="TEMPF",RTD("ice.xl",,"*H",$O12,Q$7,"D",Q$6,,,1)*(9/5)+32,RTD("ice.xl",,"*H",$O12,Q$7,"D",Q$6,,,1)*Q$8),"-")</f>
        <v>24.34</v>
      </c>
      <c r="R12" s="102">
        <f ca="1">IFERROR(IF($F$22="TEMPF",RTD("ice.xl",,"*H",$O12,R$7,"D",R$6,,,1)*(9/5)+32,RTD("ice.xl",,"*H",$O12,R$7,"D",R$6,,,1)*R$8),"-")</f>
        <v>16.57</v>
      </c>
      <c r="S12" s="103">
        <f ca="1">IFERROR(IF($F$22="TEMPF",RTD("ice.xl",,"*H",$O12,S$7,"D",S$6,,,1)*(9/5),RTD("ice.xl",,"*H",$O12,S$7,"D",S$6,,,1)*S$8),"-")</f>
        <v>0.42</v>
      </c>
      <c r="T12" s="104">
        <f ca="1">IFERROR(IF($F$22="TEMPF",RTD("ice.xl",,"*H",$O12,T$7,"D",T$6,,,1)*(9/5),RTD("ice.xl",,"*H",$O12,T$7,"D",T$6,,,1)*T$8),"-")</f>
        <v>1.56</v>
      </c>
      <c r="U12" s="101">
        <f ca="1">IFERROR(IF($F$22="TEMPF",RTD("ice.xl",,"*H",$O12,U$7,"D",U$6,,,1)*(9/5)+32,RTD("ice.xl",,"*H",$O12,U$7,"D",U$6,,,1)*U$8),"-")</f>
        <v>28.17</v>
      </c>
      <c r="V12" s="102">
        <f ca="1">IFERROR(IF($F$22="TEMPF",RTD("ice.xl",,"*H",$O12,V$7,"D",V$6,,,1)*(9/5)+32,RTD("ice.xl",,"*H",$O12,V$7,"D",V$6,,,1)*V$8),"-")</f>
        <v>22.46</v>
      </c>
      <c r="W12" s="102">
        <f ca="1">IFERROR(IF($F$22="TEMPF",RTD("ice.xl",,"*H",$O12,W$7,"D",W$6,,,1)*(9/5)+32,RTD("ice.xl",,"*H",$O12,W$7,"D",W$6,,,1)*W$8),"-")</f>
        <v>16.75</v>
      </c>
      <c r="X12" s="103">
        <f ca="1">IFERROR(IF($F$22="TEMPF",RTD("ice.xl",,"*H",$O12,X$7,"D",X$6,,,1)*(9/5),RTD("ice.xl",,"*H",$O12,X$7,"D",X$6,,,1)*X$8),"-")</f>
        <v>0.26</v>
      </c>
      <c r="Y12" s="104">
        <f ca="1">IFERROR(IF($F$22="TEMPF",RTD("ice.xl",,"*H",$O12,Y$7,"D",Y$6,,,1)*(9/5),RTD("ice.xl",,"*H",$O12,Y$7,"D",Y$6,,,1)*Y$8),"-")</f>
        <v>-0.32</v>
      </c>
      <c r="Z12" s="101">
        <f ca="1">IFERROR(IF($F$22="TEMPF",RTD("ice.xl",,"*H",$O12,Z$7,"D",Z$6,,,1)*(9/5)+32,RTD("ice.xl",,"*H",$O12,Z$7,"D",Z$6,,,1)*Z$8),"-")</f>
        <v>28.58</v>
      </c>
      <c r="AA12" s="102">
        <f ca="1">IFERROR(IF($F$22="TEMPF",RTD("ice.xl",,"*H",$O12,AA$7,"D",AA$6,,,1)*(9/5)+32,RTD("ice.xl",,"*H",$O12,AA$7,"D",AA$6,,,1)*AA$8),"-")</f>
        <v>22.32</v>
      </c>
      <c r="AB12" s="102">
        <f ca="1">IFERROR(IF($F$22="TEMPF",RTD("ice.xl",,"*H",$O12,AB$7,"D",AB$6,,,1)*(9/5)+32,RTD("ice.xl",,"*H",$O12,AB$7,"D",AB$6,,,1)*AB$8),"-")</f>
        <v>16.059999999999999</v>
      </c>
      <c r="AC12" s="103">
        <f ca="1">IFERROR(IF($F$22="TEMPF",RTD("ice.xl",,"*H",$O12,AC$7,"D",AC$6,,,1)*(9/5),RTD("ice.xl",,"*H",$O12,AC$7,"D",AC$6,,,1)*AC$8),"-")</f>
        <v>-0.56000000000000005</v>
      </c>
      <c r="AD12" s="104">
        <f ca="1">IFERROR(IF($F$22="TEMPF",RTD("ice.xl",,"*H",$O12,AD$7,"D",AD$6,,,1)*(9/5),RTD("ice.xl",,"*H",$O12,AD$7,"D",AD$6,,,1)*AD$8),"-")</f>
        <v>-0.46</v>
      </c>
      <c r="AE12" s="101">
        <f ca="1">IFERROR(IF($F$22="TEMPF",RTD("ice.xl",,"*H",$O12,AE$7,"D",AE$6,,,1)*(9/5)+32,RTD("ice.xl",,"*H",$O12,AE$7,"D",AE$6,,,1)*AE$8),"-")</f>
        <v>29.28</v>
      </c>
      <c r="AF12" s="102">
        <f ca="1">IFERROR(IF($F$22="TEMPF",RTD("ice.xl",,"*H",$O12,AF$7,"D",AF$6,,,1)*(9/5)+32,RTD("ice.xl",,"*H",$O12,AF$7,"D",AF$6,,,1)*AF$8),"-")</f>
        <v>22.14</v>
      </c>
      <c r="AG12" s="102">
        <f ca="1">IFERROR(IF($F$22="TEMPF",RTD("ice.xl",,"*H",$O12,AG$7,"D",AG$6,,,1)*(9/5)+32,RTD("ice.xl",,"*H",$O12,AG$7,"D",AG$6,,,1)*AG$8),"-")</f>
        <v>14.99</v>
      </c>
      <c r="AH12" s="103">
        <f ca="1">IFERROR(IF($F$22="TEMPF",RTD("ice.xl",,"*H",$O12,AH$7,"D",AH$6,,,1)*(9/5),RTD("ice.xl",,"*H",$O12,AH$7,"D",AH$6,,,1)*AH$8),"-")</f>
        <v>-0.76</v>
      </c>
      <c r="AI12" s="104">
        <f ca="1">IFERROR(IF($F$22="TEMPF",RTD("ice.xl",,"*H",$O12,AI$7,"D",AI$6,,,1)*(9/5),RTD("ice.xl",,"*H",$O12,AI$7,"D",AI$6,,,1)*AI$8),"-")</f>
        <v>-0.64</v>
      </c>
      <c r="AJ12" s="101">
        <f ca="1">IFERROR(IF($F$22="TEMPF",RTD("ice.xl",,"*H",$O12,AJ$7,"D",AJ$6,,,1)*(9/5)+32,RTD("ice.xl",,"*H",$O12,AJ$7,"D",AJ$6,,,1)*AJ$8),"-")</f>
        <v>31.11</v>
      </c>
      <c r="AK12" s="102">
        <f ca="1">IFERROR(IF($F$22="TEMPF",RTD("ice.xl",,"*H",$O12,AK$7,"D",AK$6,,,1)*(9/5)+32,RTD("ice.xl",,"*H",$O12,AK$7,"D",AK$6,,,1)*AK$8),"-")</f>
        <v>23.13</v>
      </c>
      <c r="AL12" s="102">
        <f ca="1">IFERROR(IF($F$22="TEMPF",RTD("ice.xl",,"*H",$O12,AL$7,"D",AL$6,,,1)*(9/5)+32,RTD("ice.xl",,"*H",$O12,AL$7,"D",AL$6,,,1)*AL$8),"-")</f>
        <v>15.15</v>
      </c>
      <c r="AM12" s="103">
        <f ca="1">IFERROR(IF($F$22="TEMPF",RTD("ice.xl",,"*H",$O12,AM$7,"D",AM$6,,,1)*(9/5),RTD("ice.xl",,"*H",$O12,AM$7,"D",AM$6,,,1)*AM$8),"-")</f>
        <v>-0.25</v>
      </c>
      <c r="AN12" s="104">
        <f ca="1">IFERROR(IF($F$22="TEMPF",RTD("ice.xl",,"*H",$O12,AN$7,"D",AN$6,,,1)*(9/5),RTD("ice.xl",,"*H",$O12,AN$7,"D",AN$6,,,1)*AN$8),"-")</f>
        <v>0.35</v>
      </c>
      <c r="AO12" s="101">
        <f ca="1">IFERROR(IF($F$22="TEMPF",RTD("ice.xl",,"*H",$O12,AO$7,"D",AO$6,,,1)*(9/5)+32,RTD("ice.xl",,"*H",$O12,AO$7,"D",AO$6,,,1)*AO$8),"-")</f>
        <v>33.909999999999997</v>
      </c>
      <c r="AP12" s="102">
        <f ca="1">IFERROR(IF($F$22="TEMPF",RTD("ice.xl",,"*H",$O12,AP$7,"D",AP$6,,,1)*(9/5)+32,RTD("ice.xl",,"*H",$O12,AP$7,"D",AP$6,,,1)*AP$8),"-")</f>
        <v>25.08</v>
      </c>
      <c r="AQ12" s="102">
        <f ca="1">IFERROR(IF($F$22="TEMPF",RTD("ice.xl",,"*H",$O12,AQ$7,"D",AQ$6,,,1)*(9/5)+32,RTD("ice.xl",,"*H",$O12,AQ$7,"D",AQ$6,,,1)*AQ$8),"-")</f>
        <v>16.260000000000002</v>
      </c>
      <c r="AR12" s="103">
        <f ca="1">IFERROR(IF($F$22="TEMPF",RTD("ice.xl",,"*H",$O12,AR$7,"D",AR$6,,,1)*(9/5),RTD("ice.xl",,"*H",$O12,AR$7,"D",AR$6,,,1)*AR$8),"-")</f>
        <v>-0.4</v>
      </c>
      <c r="AS12" s="104">
        <f ca="1">IFERROR(IF($F$22="TEMPF",RTD("ice.xl",,"*H",$O12,AS$7,"D",AS$6,,,1)*(9/5),RTD("ice.xl",,"*H",$O12,AS$7,"D",AS$6,,,1)*AS$8),"-")</f>
        <v>2.2999999999999998</v>
      </c>
      <c r="AT12" s="101">
        <f ca="1">IFERROR(IF($F$22="TEMPF",RTD("ice.xl",,"*H",$O12,AT$7,"D",AT$6,,,1)*(9/5)+32,RTD("ice.xl",,"*H",$O12,AT$7,"D",AT$6,,,1)*AT$8),"-")</f>
        <v>33.43</v>
      </c>
      <c r="AU12" s="102">
        <f ca="1">IFERROR(IF($F$22="TEMPF",RTD("ice.xl",,"*H",$O12,AU$7,"D",AU$6,,,1)*(9/5)+32,RTD("ice.xl",,"*H",$O12,AU$7,"D",AU$6,,,1)*AU$8),"-")</f>
        <v>26.1</v>
      </c>
      <c r="AV12" s="102">
        <f ca="1">IFERROR(IF($F$22="TEMPF",RTD("ice.xl",,"*H",$O12,AV$7,"D",AV$6,,,1)*(9/5)+32,RTD("ice.xl",,"*H",$O12,AV$7,"D",AV$6,,,1)*AV$8),"-")</f>
        <v>18.78</v>
      </c>
      <c r="AW12" s="103">
        <f ca="1">IFERROR(IF($F$22="TEMPF",RTD("ice.xl",,"*H",$O12,AW$7,"D",AW$6,,,1)*(9/5),RTD("ice.xl",,"*H",$O12,AW$7,"D",AW$6,,,1)*AW$8),"-")</f>
        <v>-0.92</v>
      </c>
      <c r="AX12" s="104">
        <f ca="1">IFERROR(IF($F$22="TEMPF",RTD("ice.xl",,"*H",$O12,AX$7,"D",AX$6,,,1)*(9/5),RTD("ice.xl",,"*H",$O12,AX$7,"D",AX$6,,,1)*AX$8),"-")</f>
        <v>3.88</v>
      </c>
      <c r="AY12" s="101">
        <f ca="1">IFERROR(IF($F$22="TEMPF",RTD("ice.xl",,"*H",$O12,AY$7,"D",AY$6,,,1)*(9/5)+32,RTD("ice.xl",,"*H",$O12,AY$7,"D",AY$6,,,1)*AY$8),"-")</f>
        <v>34.549999999999997</v>
      </c>
      <c r="AZ12" s="102">
        <f ca="1">IFERROR(IF($F$22="TEMPF",RTD("ice.xl",,"*H",$O12,AZ$7,"D",AZ$6,,,1)*(9/5)+32,RTD("ice.xl",,"*H",$O12,AZ$7,"D",AZ$6,,,1)*AZ$8),"-")</f>
        <v>26.26</v>
      </c>
      <c r="BA12" s="102">
        <f ca="1">IFERROR(IF($F$22="TEMPF",RTD("ice.xl",,"*H",$O12,BA$7,"D",BA$6,,,1)*(9/5)+32,RTD("ice.xl",,"*H",$O12,BA$7,"D",BA$6,,,1)*BA$8),"-")</f>
        <v>17.97</v>
      </c>
      <c r="BB12" s="103">
        <f ca="1">IFERROR(IF($F$22="TEMPF",RTD("ice.xl",,"*H",$O12,BB$7,"D",BB$6,,,1)*(9/5),RTD("ice.xl",,"*H",$O12,BB$7,"D",BB$6,,,1)*BB$8),"-")</f>
        <v>-2.02</v>
      </c>
      <c r="BC12" s="104">
        <f ca="1">IFERROR(IF($F$22="TEMPF",RTD("ice.xl",,"*H",$O12,BC$7,"D",BC$6,,,1)*(9/5),RTD("ice.xl",,"*H",$O12,BC$7,"D",BC$6,,,1)*BC$8),"-")</f>
        <v>4.04</v>
      </c>
      <c r="BD12" s="101">
        <f ca="1">IFERROR(IF($F$22="TEMPF",RTD("ice.xl",,"*H",$O12,BD$7,"D",BD$6,,,1)*(9/5)+32,RTD("ice.xl",,"*H",$O12,BD$7,"D",BD$6,,,1)*BD$8),"-")</f>
        <v>35.85</v>
      </c>
      <c r="BE12" s="102">
        <f ca="1">IFERROR(IF($F$22="TEMPF",RTD("ice.xl",,"*H",$O12,BE$7,"D",BE$6,,,1)*(9/5)+32,RTD("ice.xl",,"*H",$O12,BE$7,"D",BE$6,,,1)*BE$8),"-")</f>
        <v>27.58</v>
      </c>
      <c r="BF12" s="102">
        <f ca="1">IFERROR(IF($F$22="TEMPF",RTD("ice.xl",,"*H",$O12,BF$7,"D",BF$6,,,1)*(9/5)+32,RTD("ice.xl",,"*H",$O12,BF$7,"D",BF$6,,,1)*BF$8),"-")</f>
        <v>19.3</v>
      </c>
      <c r="BG12" s="103">
        <f ca="1">IFERROR(IF($F$22="TEMPF",RTD("ice.xl",,"*H",$O12,BG$7,"D",BG$6,,,1)*(9/5),RTD("ice.xl",,"*H",$O12,BG$7,"D",BG$6,,,1)*BG$8),"-")</f>
        <v>-1</v>
      </c>
      <c r="BH12" s="104">
        <f ca="1">IFERROR(IF($F$22="TEMPF",RTD("ice.xl",,"*H",$O12,BH$7,"D",BH$6,,,1)*(9/5),RTD("ice.xl",,"*H",$O12,BH$7,"D",BH$6,,,1)*BH$8),"-")</f>
        <v>5.36</v>
      </c>
      <c r="BI12" s="101">
        <f ca="1">IFERROR(IF($F$22="TEMPF",RTD("ice.xl",,"*H",$O12,BI$7,"D",BI$6,,,1)*(9/5)+32,RTD("ice.xl",,"*H",$O12,BI$7,"D",BI$6,,,1)*BI$8),"-")</f>
        <v>39.01</v>
      </c>
      <c r="BJ12" s="102">
        <f ca="1">IFERROR(IF($F$22="TEMPF",RTD("ice.xl",,"*H",$O12,BJ$7,"D",BJ$6,,,1)*(9/5)+32,RTD("ice.xl",,"*H",$O12,BJ$7,"D",BJ$6,,,1)*BJ$8),"-")</f>
        <v>29.57</v>
      </c>
      <c r="BK12" s="102">
        <f ca="1">IFERROR(IF($F$22="TEMPF",RTD("ice.xl",,"*H",$O12,BK$7,"D",BK$6,,,1)*(9/5)+32,RTD("ice.xl",,"*H",$O12,BK$7,"D",BK$6,,,1)*BK$8),"-")</f>
        <v>20.13</v>
      </c>
      <c r="BL12" s="103">
        <f ca="1">IFERROR(IF($F$22="TEMPF",RTD("ice.xl",,"*H",$O12,BL$7,"D",BL$6,,,1)*(9/5),RTD("ice.xl",,"*H",$O12,BL$7,"D",BL$6,,,1)*BL$8),"-")</f>
        <v>1.67</v>
      </c>
      <c r="BM12" s="104">
        <f ca="1">IFERROR(IF($F$22="TEMPF",RTD("ice.xl",,"*H",$O12,BM$7,"D",BM$6,,,1)*(9/5),RTD("ice.xl",,"*H",$O12,BM$7,"D",BM$6,,,1)*BM$8),"-")</f>
        <v>7.35</v>
      </c>
      <c r="BN12" s="101">
        <f ca="1">IFERROR(IF($F$22="TEMPF",RTD("ice.xl",,"*H",$O12,BN$7,"D",BN$6,,,1)*(9/5)+32,RTD("ice.xl",,"*H",$O12,BN$7,"D",BN$6,,,1)*BN$8),"-")</f>
        <v>38.96</v>
      </c>
      <c r="BO12" s="102">
        <f ca="1">IFERROR(IF($F$22="TEMPF",RTD("ice.xl",,"*H",$O12,BO$7,"D",BO$6,,,1)*(9/5)+32,RTD("ice.xl",,"*H",$O12,BO$7,"D",BO$6,,,1)*BO$8),"-")</f>
        <v>30.25</v>
      </c>
      <c r="BP12" s="102">
        <f ca="1">IFERROR(IF($F$22="TEMPF",RTD("ice.xl",,"*H",$O12,BP$7,"D",BP$6,,,1)*(9/5)+32,RTD("ice.xl",,"*H",$O12,BP$7,"D",BP$6,,,1)*BP$8),"-")</f>
        <v>21.54</v>
      </c>
      <c r="BQ12" s="103">
        <f ca="1">IFERROR(IF($F$22="TEMPF",RTD("ice.xl",,"*H",$O12,BQ$7,"D",BQ$6,,,1)*(9/5),RTD("ice.xl",,"*H",$O12,BQ$7,"D",BQ$6,,,1)*BQ$8),"-")</f>
        <v>2.5499999999999998</v>
      </c>
      <c r="BR12" s="104">
        <f ca="1">IFERROR(IF($F$22="TEMPF",RTD("ice.xl",,"*H",$O12,BR$7,"D",BR$6,,,1)*(9/5),RTD("ice.xl",,"*H",$O12,BR$7,"D",BR$6,,,1)*BR$8),"-")</f>
        <v>8.0299999999999994</v>
      </c>
      <c r="BS12" s="101">
        <f ca="1">IFERROR(IF($F$22="TEMPF",RTD("ice.xl",,"*H",$O12,BS$7,"D",BS$6,,,1)*(9/5)+32,RTD("ice.xl",,"*H",$O12,BS$7,"D",BS$6,,,1)*BS$8),"-")</f>
        <v>36.840000000000003</v>
      </c>
      <c r="BT12" s="102">
        <f ca="1">IFERROR(IF($F$22="TEMPF",RTD("ice.xl",,"*H",$O12,BT$7,"D",BT$6,,,1)*(9/5)+32,RTD("ice.xl",,"*H",$O12,BT$7,"D",BT$6,,,1)*BT$8),"-")</f>
        <v>29.74</v>
      </c>
      <c r="BU12" s="102">
        <f ca="1">IFERROR(IF($F$22="TEMPF",RTD("ice.xl",,"*H",$O12,BU$7,"D",BU$6,,,1)*(9/5)+32,RTD("ice.xl",,"*H",$O12,BU$7,"D",BU$6,,,1)*BU$8),"-")</f>
        <v>22.65</v>
      </c>
      <c r="BV12" s="103">
        <f ca="1">IFERROR(IF($F$22="TEMPF",RTD("ice.xl",,"*H",$O12,BV$7,"D",BV$6,,,1)*(9/5),RTD("ice.xl",,"*H",$O12,BV$7,"D",BV$6,,,1)*BV$8),"-")</f>
        <v>1.96</v>
      </c>
      <c r="BW12" s="104">
        <f ca="1">IFERROR(IF($F$22="TEMPF",RTD("ice.xl",,"*H",$O12,BW$7,"D",BW$6,,,1)*(9/5),RTD("ice.xl",,"*H",$O12,BW$7,"D",BW$6,,,1)*BW$8),"-")</f>
        <v>8.08</v>
      </c>
      <c r="BX12" s="101">
        <f ca="1">IFERROR(IF($F$22="TEMPF",RTD("ice.xl",,"*H",$O12,BX$7,"D",BX$6,,,1)*(9/5)+32,RTD("ice.xl",,"*H",$O12,BX$7,"D",BX$6,,,1)*BX$8),"-")</f>
        <v>33.82</v>
      </c>
      <c r="BY12" s="102">
        <f ca="1">IFERROR(IF($F$22="TEMPF",RTD("ice.xl",,"*H",$O12,BY$7,"D",BY$6,,,1)*(9/5)+32,RTD("ice.xl",,"*H",$O12,BY$7,"D",BY$6,,,1)*BY$8),"-")</f>
        <v>25.52</v>
      </c>
      <c r="BZ12" s="102">
        <f ca="1">IFERROR(IF($F$22="TEMPF",RTD("ice.xl",,"*H",$O12,BZ$7,"D",BZ$6,,,1)*(9/5)+32,RTD("ice.xl",,"*H",$O12,BZ$7,"D",BZ$6,,,1)*BZ$8),"-")</f>
        <v>17.21</v>
      </c>
      <c r="CA12" s="103">
        <f ca="1">IFERROR(IF($F$22="TEMPF",RTD("ice.xl",,"*H",$O12,CA$7,"D",CA$6,,,1)*(9/5),RTD("ice.xl",,"*H",$O12,CA$7,"D",CA$6,,,1)*CA$8),"-")</f>
        <v>8.74</v>
      </c>
      <c r="CB12" s="104">
        <f ca="1">IFERROR(IF($F$22="TEMPF",RTD("ice.xl",,"*H",$O12,CB$7,"D",CB$6,,,1)*(9/5),RTD("ice.xl",,"*H",$O12,CB$7,"D",CB$6,,,1)*CB$8),"-")</f>
        <v>3.84</v>
      </c>
      <c r="CC12" s="101">
        <f ca="1">IFERROR(IF($F$22="TEMPF",RTD("ice.xl",,"*H",$O12,CC$7,"D",CC$6,,,1)*(9/5)+32,RTD("ice.xl",,"*H",$O12,CC$7,"D",CC$6,,,1)*CC$8),"-")</f>
        <v>34.79</v>
      </c>
      <c r="CD12" s="102">
        <f ca="1">IFERROR(IF($F$22="TEMPF",RTD("ice.xl",,"*H",$O12,CD$7,"D",CD$6,,,1)*(9/5)+32,RTD("ice.xl",,"*H",$O12,CD$7,"D",CD$6,,,1)*CD$8),"-")</f>
        <v>24.25</v>
      </c>
      <c r="CE12" s="102">
        <f ca="1">IFERROR(IF($F$22="TEMPF",RTD("ice.xl",,"*H",$O12,CE$7,"D",CE$6,,,1)*(9/5)+32,RTD("ice.xl",,"*H",$O12,CE$7,"D",CE$6,,,1)*CE$8),"-")</f>
        <v>13.71</v>
      </c>
      <c r="CF12" s="103">
        <f ca="1">IFERROR(IF($F$22="TEMPF",RTD("ice.xl",,"*H",$O12,CF$7,"D",CF$6,,,1)*(9/5),RTD("ice.xl",,"*H",$O12,CF$7,"D",CF$6,,,1)*CF$8),"-")</f>
        <v>7.65</v>
      </c>
      <c r="CG12" s="104">
        <f ca="1">IFERROR(IF($F$22="TEMPF",RTD("ice.xl",,"*H",$O12,CG$7,"D",CG$6,,,1)*(9/5),RTD("ice.xl",,"*H",$O12,CG$7,"D",CG$6,,,1)*CG$8),"-")</f>
        <v>2.58</v>
      </c>
      <c r="CH12" s="101">
        <f ca="1">IFERROR(IF($F$22="TEMPF",RTD("ice.xl",,"*H",$O12,CH$7,"D",CH$6,,,1)*(9/5)+32,RTD("ice.xl",,"*H",$O12,CH$7,"D",CH$6,,,1)*CH$8),"-")</f>
        <v>36.159999999999997</v>
      </c>
      <c r="CI12" s="102">
        <f ca="1">IFERROR(IF($F$22="TEMPF",RTD("ice.xl",,"*H",$O12,CI$7,"D",CI$6,,,1)*(9/5)+32,RTD("ice.xl",,"*H",$O12,CI$7,"D",CI$6,,,1)*CI$8),"-")</f>
        <v>25.89</v>
      </c>
      <c r="CJ12" s="102">
        <f ca="1">IFERROR(IF($F$22="TEMPF",RTD("ice.xl",,"*H",$O12,CJ$7,"D",CJ$6,,,1)*(9/5)+32,RTD("ice.xl",,"*H",$O12,CJ$7,"D",CJ$6,,,1)*CJ$8),"-")</f>
        <v>15.62</v>
      </c>
      <c r="CK12" s="103">
        <f ca="1">IFERROR(IF($F$22="TEMPF",RTD("ice.xl",,"*H",$O12,CK$7,"D",CK$6,,,1)*(9/5),RTD("ice.xl",,"*H",$O12,CK$7,"D",CK$6,,,1)*CK$8),"-")</f>
        <v>10.58</v>
      </c>
      <c r="CL12" s="104">
        <f ca="1">IFERROR(IF($F$22="TEMPF",RTD("ice.xl",,"*H",$O12,CL$7,"D",CL$6,,,1)*(9/5),RTD("ice.xl",,"*H",$O12,CL$7,"D",CL$6,,,1)*CL$8),"-")</f>
        <v>4.22</v>
      </c>
      <c r="CM12" s="101">
        <f ca="1">IFERROR(IF($F$22="TEMPF",RTD("ice.xl",,"*H",$O12,CM$7,"D",CM$6,,,1)*(9/5)+32,RTD("ice.xl",,"*H",$O12,CM$7,"D",CM$6,,,1)*CM$8),"-")</f>
        <v>39.380000000000003</v>
      </c>
      <c r="CN12" s="102">
        <f ca="1">IFERROR(IF($F$22="TEMPF",RTD("ice.xl",,"*H",$O12,CN$7,"D",CN$6,,,1)*(9/5)+32,RTD("ice.xl",,"*H",$O12,CN$7,"D",CN$6,,,1)*CN$8),"-")</f>
        <v>28.77</v>
      </c>
      <c r="CO12" s="102">
        <f ca="1">IFERROR(IF($F$22="TEMPF",RTD("ice.xl",,"*H",$O12,CO$7,"D",CO$6,,,1)*(9/5)+32,RTD("ice.xl",,"*H",$O12,CO$7,"D",CO$6,,,1)*CO$8),"-")</f>
        <v>18.16</v>
      </c>
      <c r="CP12" s="103" t="str">
        <f ca="1">IFERROR(IF($F$22="TEMPF",RTD("ice.xl",,"*H",$O12,CP$7,"D",CP$6,,,1)*(9/5),RTD("ice.xl",,"*H",$O12,CP$7,"D",CP$6,,,1)*CP$8),"-")</f>
        <v>-</v>
      </c>
      <c r="CQ12" s="104">
        <f ca="1">IFERROR(IF($F$22="TEMPF",RTD("ice.xl",,"*H",$O12,CQ$7,"D",CQ$6,,,1)*(9/5),RTD("ice.xl",,"*H",$O12,CQ$7,"D",CQ$6,,,1)*CQ$8),"-")</f>
        <v>7.1</v>
      </c>
    </row>
    <row r="13" spans="1:95" x14ac:dyDescent="0.35">
      <c r="B13" s="138" t="s">
        <v>3214</v>
      </c>
      <c r="C13" s="149" t="s">
        <v>3188</v>
      </c>
      <c r="D13" s="149"/>
      <c r="F13" s="44" t="str">
        <f>IF($C$13="Current","",VLOOKUP($C$13,Master!$R$21:$S$25,2,0))</f>
        <v>_12z</v>
      </c>
      <c r="H13" s="93"/>
      <c r="I13" s="94" t="s">
        <v>3078</v>
      </c>
      <c r="J13" s="95" t="str">
        <f>VLOOKUP($I13,Master!$R$2:$S$10,2,FALSE)</f>
        <v>USALocation</v>
      </c>
      <c r="K13" s="94" t="s">
        <v>478</v>
      </c>
      <c r="L13" s="95" t="str">
        <f t="shared" si="61"/>
        <v>TexasLocation</v>
      </c>
      <c r="M13" s="96" t="s">
        <v>1086</v>
      </c>
      <c r="N13" s="94" t="str">
        <f>VLOOKUP(M13,Master!$E:$F,2,FALSE)</f>
        <v>KIAH</v>
      </c>
      <c r="O13" s="50" t="str">
        <f t="shared" si="62"/>
        <v>KIAH MR0!_12z-GFS</v>
      </c>
      <c r="P13" s="101">
        <f ca="1">IFERROR(IF($F$22="TEMPF",RTD("ice.xl",,"*H",$O13,P$7,"D",P$6,,,1)*(9/5)+32,RTD("ice.xl",,"*H",$O13,P$7,"D",P$6,,,1)*P$8),"-")</f>
        <v>33.729999999999997</v>
      </c>
      <c r="Q13" s="102">
        <f ca="1">IFERROR(IF($F$22="TEMPF",RTD("ice.xl",,"*H",$O13,Q$7,"D",Q$6,,,1)*(9/5)+32,RTD("ice.xl",,"*H",$O13,Q$7,"D",Q$6,,,1)*Q$8),"-")</f>
        <v>28.62</v>
      </c>
      <c r="R13" s="102">
        <f ca="1">IFERROR(IF($F$22="TEMPF",RTD("ice.xl",,"*H",$O13,R$7,"D",R$6,,,1)*(9/5)+32,RTD("ice.xl",,"*H",$O13,R$7,"D",R$6,,,1)*R$8),"-")</f>
        <v>23.52</v>
      </c>
      <c r="S13" s="103">
        <f ca="1">IFERROR(IF($F$22="TEMPF",RTD("ice.xl",,"*H",$O13,S$7,"D",S$6,,,1)*(9/5),RTD("ice.xl",,"*H",$O13,S$7,"D",S$6,,,1)*S$8),"-")</f>
        <v>2.02</v>
      </c>
      <c r="T13" s="104">
        <f ca="1">IFERROR(IF($F$22="TEMPF",RTD("ice.xl",,"*H",$O13,T$7,"D",T$6,,,1)*(9/5),RTD("ice.xl",,"*H",$O13,T$7,"D",T$6,,,1)*T$8),"-")</f>
        <v>-0.26</v>
      </c>
      <c r="U13" s="101">
        <f ca="1">IFERROR(IF($F$22="TEMPF",RTD("ice.xl",,"*H",$O13,U$7,"D",U$6,,,1)*(9/5)+32,RTD("ice.xl",,"*H",$O13,U$7,"D",U$6,,,1)*U$8),"-")</f>
        <v>36.43</v>
      </c>
      <c r="V13" s="102">
        <f ca="1">IFERROR(IF($F$22="TEMPF",RTD("ice.xl",,"*H",$O13,V$7,"D",V$6,,,1)*(9/5)+32,RTD("ice.xl",,"*H",$O13,V$7,"D",V$6,,,1)*V$8),"-")</f>
        <v>31.18</v>
      </c>
      <c r="W13" s="102">
        <f ca="1">IFERROR(IF($F$22="TEMPF",RTD("ice.xl",,"*H",$O13,W$7,"D",W$6,,,1)*(9/5)+32,RTD("ice.xl",,"*H",$O13,W$7,"D",W$6,,,1)*W$8),"-")</f>
        <v>25.92</v>
      </c>
      <c r="X13" s="103">
        <f ca="1">IFERROR(IF($F$22="TEMPF",RTD("ice.xl",,"*H",$O13,X$7,"D",X$6,,,1)*(9/5),RTD("ice.xl",,"*H",$O13,X$7,"D",X$6,,,1)*X$8),"-")</f>
        <v>0.2</v>
      </c>
      <c r="Y13" s="104">
        <f ca="1">IFERROR(IF($F$22="TEMPF",RTD("ice.xl",,"*H",$O13,Y$7,"D",Y$6,,,1)*(9/5),RTD("ice.xl",,"*H",$O13,Y$7,"D",Y$6,,,1)*Y$8),"-")</f>
        <v>2.2799999999999998</v>
      </c>
      <c r="Z13" s="101">
        <f ca="1">IFERROR(IF($F$22="TEMPF",RTD("ice.xl",,"*H",$O13,Z$7,"D",Z$6,,,1)*(9/5)+32,RTD("ice.xl",,"*H",$O13,Z$7,"D",Z$6,,,1)*Z$8),"-")</f>
        <v>36.35</v>
      </c>
      <c r="AA13" s="102">
        <f ca="1">IFERROR(IF($F$22="TEMPF",RTD("ice.xl",,"*H",$O13,AA$7,"D",AA$6,,,1)*(9/5)+32,RTD("ice.xl",,"*H",$O13,AA$7,"D",AA$6,,,1)*AA$8),"-")</f>
        <v>31.64</v>
      </c>
      <c r="AB13" s="102">
        <f ca="1">IFERROR(IF($F$22="TEMPF",RTD("ice.xl",,"*H",$O13,AB$7,"D",AB$6,,,1)*(9/5)+32,RTD("ice.xl",,"*H",$O13,AB$7,"D",AB$6,,,1)*AB$8),"-")</f>
        <v>26.93</v>
      </c>
      <c r="AC13" s="103">
        <f ca="1">IFERROR(IF($F$22="TEMPF",RTD("ice.xl",,"*H",$O13,AC$7,"D",AC$6,,,1)*(9/5),RTD("ice.xl",,"*H",$O13,AC$7,"D",AC$6,,,1)*AC$8),"-")</f>
        <v>0.52</v>
      </c>
      <c r="AD13" s="104">
        <f ca="1">IFERROR(IF($F$22="TEMPF",RTD("ice.xl",,"*H",$O13,AD$7,"D",AD$6,,,1)*(9/5),RTD("ice.xl",,"*H",$O13,AD$7,"D",AD$6,,,1)*AD$8),"-")</f>
        <v>2.75</v>
      </c>
      <c r="AE13" s="101">
        <f ca="1">IFERROR(IF($F$22="TEMPF",RTD("ice.xl",,"*H",$O13,AE$7,"D",AE$6,,,1)*(9/5)+32,RTD("ice.xl",,"*H",$O13,AE$7,"D",AE$6,,,1)*AE$8),"-")</f>
        <v>31.22</v>
      </c>
      <c r="AF13" s="102">
        <f ca="1">IFERROR(IF($F$22="TEMPF",RTD("ice.xl",,"*H",$O13,AF$7,"D",AF$6,,,1)*(9/5)+32,RTD("ice.xl",,"*H",$O13,AF$7,"D",AF$6,,,1)*AF$8),"-")</f>
        <v>27.83</v>
      </c>
      <c r="AG13" s="102">
        <f ca="1">IFERROR(IF($F$22="TEMPF",RTD("ice.xl",,"*H",$O13,AG$7,"D",AG$6,,,1)*(9/5)+32,RTD("ice.xl",,"*H",$O13,AG$7,"D",AG$6,,,1)*AG$8),"-")</f>
        <v>24.44</v>
      </c>
      <c r="AH13" s="103">
        <f ca="1">IFERROR(IF($F$22="TEMPF",RTD("ice.xl",,"*H",$O13,AH$7,"D",AH$6,,,1)*(9/5),RTD("ice.xl",,"*H",$O13,AH$7,"D",AH$6,,,1)*AH$8),"-")</f>
        <v>-1.59</v>
      </c>
      <c r="AI13" s="104">
        <f ca="1">IFERROR(IF($F$22="TEMPF",RTD("ice.xl",,"*H",$O13,AI$7,"D",AI$6,,,1)*(9/5),RTD("ice.xl",,"*H",$O13,AI$7,"D",AI$6,,,1)*AI$8),"-")</f>
        <v>-1.06</v>
      </c>
      <c r="AJ13" s="101">
        <f ca="1">IFERROR(IF($F$22="TEMPF",RTD("ice.xl",,"*H",$O13,AJ$7,"D",AJ$6,,,1)*(9/5)+32,RTD("ice.xl",,"*H",$O13,AJ$7,"D",AJ$6,,,1)*AJ$8),"-")</f>
        <v>27.73</v>
      </c>
      <c r="AK13" s="102">
        <f ca="1">IFERROR(IF($F$22="TEMPF",RTD("ice.xl",,"*H",$O13,AK$7,"D",AK$6,,,1)*(9/5)+32,RTD("ice.xl",,"*H",$O13,AK$7,"D",AK$6,,,1)*AK$8),"-")</f>
        <v>25.64</v>
      </c>
      <c r="AL13" s="102">
        <f ca="1">IFERROR(IF($F$22="TEMPF",RTD("ice.xl",,"*H",$O13,AL$7,"D",AL$6,,,1)*(9/5)+32,RTD("ice.xl",,"*H",$O13,AL$7,"D",AL$6,,,1)*AL$8),"-")</f>
        <v>23.55</v>
      </c>
      <c r="AM13" s="103">
        <f ca="1">IFERROR(IF($F$22="TEMPF",RTD("ice.xl",,"*H",$O13,AM$7,"D",AM$6,,,1)*(9/5),RTD("ice.xl",,"*H",$O13,AM$7,"D",AM$6,,,1)*AM$8),"-")</f>
        <v>1.22</v>
      </c>
      <c r="AN13" s="104">
        <f ca="1">IFERROR(IF($F$22="TEMPF",RTD("ice.xl",,"*H",$O13,AN$7,"D",AN$6,,,1)*(9/5),RTD("ice.xl",,"*H",$O13,AN$7,"D",AN$6,,,1)*AN$8),"-")</f>
        <v>-3.25</v>
      </c>
      <c r="AO13" s="101">
        <f ca="1">IFERROR(IF($F$22="TEMPF",RTD("ice.xl",,"*H",$O13,AO$7,"D",AO$6,,,1)*(9/5)+32,RTD("ice.xl",,"*H",$O13,AO$7,"D",AO$6,,,1)*AO$8),"-")</f>
        <v>31.17</v>
      </c>
      <c r="AP13" s="102">
        <f ca="1">IFERROR(IF($F$22="TEMPF",RTD("ice.xl",,"*H",$O13,AP$7,"D",AP$6,,,1)*(9/5)+32,RTD("ice.xl",,"*H",$O13,AP$7,"D",AP$6,,,1)*AP$8),"-")</f>
        <v>27.74</v>
      </c>
      <c r="AQ13" s="102">
        <f ca="1">IFERROR(IF($F$22="TEMPF",RTD("ice.xl",,"*H",$O13,AQ$7,"D",AQ$6,,,1)*(9/5)+32,RTD("ice.xl",,"*H",$O13,AQ$7,"D",AQ$6,,,1)*AQ$8),"-")</f>
        <v>24.3</v>
      </c>
      <c r="AR13" s="103">
        <f ca="1">IFERROR(IF($F$22="TEMPF",RTD("ice.xl",,"*H",$O13,AR$7,"D",AR$6,,,1)*(9/5),RTD("ice.xl",,"*H",$O13,AR$7,"D",AR$6,,,1)*AR$8),"-")</f>
        <v>2.38</v>
      </c>
      <c r="AS13" s="104">
        <f ca="1">IFERROR(IF($F$22="TEMPF",RTD("ice.xl",,"*H",$O13,AS$7,"D",AS$6,,,1)*(9/5),RTD("ice.xl",,"*H",$O13,AS$7,"D",AS$6,,,1)*AS$8),"-")</f>
        <v>-1.1599999999999999</v>
      </c>
      <c r="AT13" s="101">
        <f ca="1">IFERROR(IF($F$22="TEMPF",RTD("ice.xl",,"*H",$O13,AT$7,"D",AT$6,,,1)*(9/5)+32,RTD("ice.xl",,"*H",$O13,AT$7,"D",AT$6,,,1)*AT$8),"-")</f>
        <v>33</v>
      </c>
      <c r="AU13" s="102">
        <f ca="1">IFERROR(IF($F$22="TEMPF",RTD("ice.xl",,"*H",$O13,AU$7,"D",AU$6,,,1)*(9/5)+32,RTD("ice.xl",,"*H",$O13,AU$7,"D",AU$6,,,1)*AU$8),"-")</f>
        <v>28.76</v>
      </c>
      <c r="AV13" s="102">
        <f ca="1">IFERROR(IF($F$22="TEMPF",RTD("ice.xl",,"*H",$O13,AV$7,"D",AV$6,,,1)*(9/5)+32,RTD("ice.xl",,"*H",$O13,AV$7,"D",AV$6,,,1)*AV$8),"-")</f>
        <v>24.51</v>
      </c>
      <c r="AW13" s="103">
        <f ca="1">IFERROR(IF($F$22="TEMPF",RTD("ice.xl",,"*H",$O13,AW$7,"D",AW$6,,,1)*(9/5),RTD("ice.xl",,"*H",$O13,AW$7,"D",AW$6,,,1)*AW$8),"-")</f>
        <v>0.92</v>
      </c>
      <c r="AX13" s="104">
        <f ca="1">IFERROR(IF($F$22="TEMPF",RTD("ice.xl",,"*H",$O13,AX$7,"D",AX$6,,,1)*(9/5),RTD("ice.xl",,"*H",$O13,AX$7,"D",AX$6,,,1)*AX$8),"-")</f>
        <v>-0.14000000000000001</v>
      </c>
      <c r="AY13" s="101">
        <f ca="1">IFERROR(IF($F$22="TEMPF",RTD("ice.xl",,"*H",$O13,AY$7,"D",AY$6,,,1)*(9/5)+32,RTD("ice.xl",,"*H",$O13,AY$7,"D",AY$6,,,1)*AY$8),"-")</f>
        <v>33.549999999999997</v>
      </c>
      <c r="AZ13" s="102">
        <f ca="1">IFERROR(IF($F$22="TEMPF",RTD("ice.xl",,"*H",$O13,AZ$7,"D",AZ$6,,,1)*(9/5)+32,RTD("ice.xl",,"*H",$O13,AZ$7,"D",AZ$6,,,1)*AZ$8),"-")</f>
        <v>29.17</v>
      </c>
      <c r="BA13" s="102">
        <f ca="1">IFERROR(IF($F$22="TEMPF",RTD("ice.xl",,"*H",$O13,BA$7,"D",BA$6,,,1)*(9/5)+32,RTD("ice.xl",,"*H",$O13,BA$7,"D",BA$6,,,1)*BA$8),"-")</f>
        <v>24.79</v>
      </c>
      <c r="BB13" s="103">
        <f ca="1">IFERROR(IF($F$22="TEMPF",RTD("ice.xl",,"*H",$O13,BB$7,"D",BB$6,,,1)*(9/5),RTD("ice.xl",,"*H",$O13,BB$7,"D",BB$6,,,1)*BB$8),"-")</f>
        <v>2.23</v>
      </c>
      <c r="BC13" s="104">
        <f ca="1">IFERROR(IF($F$22="TEMPF",RTD("ice.xl",,"*H",$O13,BC$7,"D",BC$6,,,1)*(9/5),RTD("ice.xl",,"*H",$O13,BC$7,"D",BC$6,,,1)*BC$8),"-")</f>
        <v>0.28000000000000003</v>
      </c>
      <c r="BD13" s="101">
        <f ca="1">IFERROR(IF($F$22="TEMPF",RTD("ice.xl",,"*H",$O13,BD$7,"D",BD$6,,,1)*(9/5)+32,RTD("ice.xl",,"*H",$O13,BD$7,"D",BD$6,,,1)*BD$8),"-")</f>
        <v>34.58</v>
      </c>
      <c r="BE13" s="102">
        <f ca="1">IFERROR(IF($F$22="TEMPF",RTD("ice.xl",,"*H",$O13,BE$7,"D",BE$6,,,1)*(9/5)+32,RTD("ice.xl",,"*H",$O13,BE$7,"D",BE$6,,,1)*BE$8),"-")</f>
        <v>29.66</v>
      </c>
      <c r="BF13" s="102">
        <f ca="1">IFERROR(IF($F$22="TEMPF",RTD("ice.xl",,"*H",$O13,BF$7,"D",BF$6,,,1)*(9/5)+32,RTD("ice.xl",,"*H",$O13,BF$7,"D",BF$6,,,1)*BF$8),"-")</f>
        <v>24.73</v>
      </c>
      <c r="BG13" s="103">
        <f ca="1">IFERROR(IF($F$22="TEMPF",RTD("ice.xl",,"*H",$O13,BG$7,"D",BG$6,,,1)*(9/5),RTD("ice.xl",,"*H",$O13,BG$7,"D",BG$6,,,1)*BG$8),"-")</f>
        <v>0.86</v>
      </c>
      <c r="BH13" s="104">
        <f ca="1">IFERROR(IF($F$22="TEMPF",RTD("ice.xl",,"*H",$O13,BH$7,"D",BH$6,,,1)*(9/5),RTD("ice.xl",,"*H",$O13,BH$7,"D",BH$6,,,1)*BH$8),"-")</f>
        <v>1.32</v>
      </c>
      <c r="BI13" s="101">
        <f ca="1">IFERROR(IF($F$22="TEMPF",RTD("ice.xl",,"*H",$O13,BI$7,"D",BI$6,,,1)*(9/5)+32,RTD("ice.xl",,"*H",$O13,BI$7,"D",BI$6,,,1)*BI$8),"-")</f>
        <v>36.33</v>
      </c>
      <c r="BJ13" s="102">
        <f ca="1">IFERROR(IF($F$22="TEMPF",RTD("ice.xl",,"*H",$O13,BJ$7,"D",BJ$6,,,1)*(9/5)+32,RTD("ice.xl",,"*H",$O13,BJ$7,"D",BJ$6,,,1)*BJ$8),"-")</f>
        <v>30.82</v>
      </c>
      <c r="BK13" s="102">
        <f ca="1">IFERROR(IF($F$22="TEMPF",RTD("ice.xl",,"*H",$O13,BK$7,"D",BK$6,,,1)*(9/5)+32,RTD("ice.xl",,"*H",$O13,BK$7,"D",BK$6,,,1)*BK$8),"-")</f>
        <v>25.31</v>
      </c>
      <c r="BL13" s="103">
        <f ca="1">IFERROR(IF($F$22="TEMPF",RTD("ice.xl",,"*H",$O13,BL$7,"D",BL$6,,,1)*(9/5),RTD("ice.xl",,"*H",$O13,BL$7,"D",BL$6,,,1)*BL$8),"-")</f>
        <v>1.78</v>
      </c>
      <c r="BM13" s="104">
        <f ca="1">IFERROR(IF($F$22="TEMPF",RTD("ice.xl",,"*H",$O13,BM$7,"D",BM$6,,,1)*(9/5),RTD("ice.xl",,"*H",$O13,BM$7,"D",BM$6,,,1)*BM$8),"-")</f>
        <v>2.4900000000000002</v>
      </c>
      <c r="BN13" s="101">
        <f ca="1">IFERROR(IF($F$22="TEMPF",RTD("ice.xl",,"*H",$O13,BN$7,"D",BN$6,,,1)*(9/5)+32,RTD("ice.xl",,"*H",$O13,BN$7,"D",BN$6,,,1)*BN$8),"-")</f>
        <v>36.909999999999997</v>
      </c>
      <c r="BO13" s="102">
        <f ca="1">IFERROR(IF($F$22="TEMPF",RTD("ice.xl",,"*H",$O13,BO$7,"D",BO$6,,,1)*(9/5)+32,RTD("ice.xl",,"*H",$O13,BO$7,"D",BO$6,,,1)*BO$8),"-")</f>
        <v>31.9</v>
      </c>
      <c r="BP13" s="102">
        <f ca="1">IFERROR(IF($F$22="TEMPF",RTD("ice.xl",,"*H",$O13,BP$7,"D",BP$6,,,1)*(9/5)+32,RTD("ice.xl",,"*H",$O13,BP$7,"D",BP$6,,,1)*BP$8),"-")</f>
        <v>26.88</v>
      </c>
      <c r="BQ13" s="103">
        <f ca="1">IFERROR(IF($F$22="TEMPF",RTD("ice.xl",,"*H",$O13,BQ$7,"D",BQ$6,,,1)*(9/5),RTD("ice.xl",,"*H",$O13,BQ$7,"D",BQ$6,,,1)*BQ$8),"-")</f>
        <v>2.68</v>
      </c>
      <c r="BR13" s="104">
        <f ca="1">IFERROR(IF($F$22="TEMPF",RTD("ice.xl",,"*H",$O13,BR$7,"D",BR$6,,,1)*(9/5),RTD("ice.xl",,"*H",$O13,BR$7,"D",BR$6,,,1)*BR$8),"-")</f>
        <v>3.56</v>
      </c>
      <c r="BS13" s="101">
        <f ca="1">IFERROR(IF($F$22="TEMPF",RTD("ice.xl",,"*H",$O13,BS$7,"D",BS$6,,,1)*(9/5)+32,RTD("ice.xl",,"*H",$O13,BS$7,"D",BS$6,,,1)*BS$8),"-")</f>
        <v>35.43</v>
      </c>
      <c r="BT13" s="102">
        <f ca="1">IFERROR(IF($F$22="TEMPF",RTD("ice.xl",,"*H",$O13,BT$7,"D",BT$6,,,1)*(9/5)+32,RTD("ice.xl",,"*H",$O13,BT$7,"D",BT$6,,,1)*BT$8),"-")</f>
        <v>31.41</v>
      </c>
      <c r="BU13" s="102">
        <f ca="1">IFERROR(IF($F$22="TEMPF",RTD("ice.xl",,"*H",$O13,BU$7,"D",BU$6,,,1)*(9/5)+32,RTD("ice.xl",,"*H",$O13,BU$7,"D",BU$6,,,1)*BU$8),"-")</f>
        <v>27.39</v>
      </c>
      <c r="BV13" s="103">
        <f ca="1">IFERROR(IF($F$22="TEMPF",RTD("ice.xl",,"*H",$O13,BV$7,"D",BV$6,,,1)*(9/5),RTD("ice.xl",,"*H",$O13,BV$7,"D",BV$6,,,1)*BV$8),"-")</f>
        <v>0.95</v>
      </c>
      <c r="BW13" s="104">
        <f ca="1">IFERROR(IF($F$22="TEMPF",RTD("ice.xl",,"*H",$O13,BW$7,"D",BW$6,,,1)*(9/5),RTD("ice.xl",,"*H",$O13,BW$7,"D",BW$6,,,1)*BW$8),"-")</f>
        <v>3.08</v>
      </c>
      <c r="BX13" s="101">
        <f ca="1">IFERROR(IF($F$22="TEMPF",RTD("ice.xl",,"*H",$O13,BX$7,"D",BX$6,,,1)*(9/5)+32,RTD("ice.xl",,"*H",$O13,BX$7,"D",BX$6,,,1)*BX$8),"-")</f>
        <v>36.29</v>
      </c>
      <c r="BY13" s="102">
        <f ca="1">IFERROR(IF($F$22="TEMPF",RTD("ice.xl",,"*H",$O13,BY$7,"D",BY$6,,,1)*(9/5)+32,RTD("ice.xl",,"*H",$O13,BY$7,"D",BY$6,,,1)*BY$8),"-")</f>
        <v>31.62</v>
      </c>
      <c r="BZ13" s="102">
        <f ca="1">IFERROR(IF($F$22="TEMPF",RTD("ice.xl",,"*H",$O13,BZ$7,"D",BZ$6,,,1)*(9/5)+32,RTD("ice.xl",,"*H",$O13,BZ$7,"D",BZ$6,,,1)*BZ$8),"-")</f>
        <v>26.96</v>
      </c>
      <c r="CA13" s="103">
        <f ca="1">IFERROR(IF($F$22="TEMPF",RTD("ice.xl",,"*H",$O13,CA$7,"D",CA$6,,,1)*(9/5),RTD("ice.xl",,"*H",$O13,CA$7,"D",CA$6,,,1)*CA$8),"-")</f>
        <v>-0.14000000000000001</v>
      </c>
      <c r="CB13" s="104">
        <f ca="1">IFERROR(IF($F$22="TEMPF",RTD("ice.xl",,"*H",$O13,CB$7,"D",CB$6,,,1)*(9/5),RTD("ice.xl",,"*H",$O13,CB$7,"D",CB$6,,,1)*CB$8),"-")</f>
        <v>3.3</v>
      </c>
      <c r="CC13" s="101">
        <f ca="1">IFERROR(IF($F$22="TEMPF",RTD("ice.xl",,"*H",$O13,CC$7,"D",CC$6,,,1)*(9/5)+32,RTD("ice.xl",,"*H",$O13,CC$7,"D",CC$6,,,1)*CC$8),"-")</f>
        <v>35.49</v>
      </c>
      <c r="CD13" s="102">
        <f ca="1">IFERROR(IF($F$22="TEMPF",RTD("ice.xl",,"*H",$O13,CD$7,"D",CD$6,,,1)*(9/5)+32,RTD("ice.xl",,"*H",$O13,CD$7,"D",CD$6,,,1)*CD$8),"-")</f>
        <v>31.18</v>
      </c>
      <c r="CE13" s="102">
        <f ca="1">IFERROR(IF($F$22="TEMPF",RTD("ice.xl",,"*H",$O13,CE$7,"D",CE$6,,,1)*(9/5)+32,RTD("ice.xl",,"*H",$O13,CE$7,"D",CE$6,,,1)*CE$8),"-")</f>
        <v>26.88</v>
      </c>
      <c r="CF13" s="103">
        <f ca="1">IFERROR(IF($F$22="TEMPF",RTD("ice.xl",,"*H",$O13,CF$7,"D",CF$6,,,1)*(9/5),RTD("ice.xl",,"*H",$O13,CF$7,"D",CF$6,,,1)*CF$8),"-")</f>
        <v>1.3</v>
      </c>
      <c r="CG13" s="104">
        <f ca="1">IFERROR(IF($F$22="TEMPF",RTD("ice.xl",,"*H",$O13,CG$7,"D",CG$6,,,1)*(9/5),RTD("ice.xl",,"*H",$O13,CG$7,"D",CG$6,,,1)*CG$8),"-")</f>
        <v>2.86</v>
      </c>
      <c r="CH13" s="101">
        <f ca="1">IFERROR(IF($F$22="TEMPF",RTD("ice.xl",,"*H",$O13,CH$7,"D",CH$6,,,1)*(9/5)+32,RTD("ice.xl",,"*H",$O13,CH$7,"D",CH$6,,,1)*CH$8),"-")</f>
        <v>35.86</v>
      </c>
      <c r="CI13" s="102">
        <f ca="1">IFERROR(IF($F$22="TEMPF",RTD("ice.xl",,"*H",$O13,CI$7,"D",CI$6,,,1)*(9/5)+32,RTD("ice.xl",,"*H",$O13,CI$7,"D",CI$6,,,1)*CI$8),"-")</f>
        <v>31.02</v>
      </c>
      <c r="CJ13" s="102">
        <f ca="1">IFERROR(IF($F$22="TEMPF",RTD("ice.xl",,"*H",$O13,CJ$7,"D",CJ$6,,,1)*(9/5)+32,RTD("ice.xl",,"*H",$O13,CJ$7,"D",CJ$6,,,1)*CJ$8),"-")</f>
        <v>26.17</v>
      </c>
      <c r="CK13" s="103">
        <f ca="1">IFERROR(IF($F$22="TEMPF",RTD("ice.xl",,"*H",$O13,CK$7,"D",CK$6,,,1)*(9/5),RTD("ice.xl",,"*H",$O13,CK$7,"D",CK$6,,,1)*CK$8),"-")</f>
        <v>2.42</v>
      </c>
      <c r="CL13" s="104">
        <f ca="1">IFERROR(IF($F$22="TEMPF",RTD("ice.xl",,"*H",$O13,CL$7,"D",CL$6,,,1)*(9/5),RTD("ice.xl",,"*H",$O13,CL$7,"D",CL$6,,,1)*CL$8),"-")</f>
        <v>3.24</v>
      </c>
      <c r="CM13" s="101">
        <f ca="1">IFERROR(IF($F$22="TEMPF",RTD("ice.xl",,"*H",$O13,CM$7,"D",CM$6,,,1)*(9/5)+32,RTD("ice.xl",,"*H",$O13,CM$7,"D",CM$6,,,1)*CM$8),"-")</f>
        <v>36.5</v>
      </c>
      <c r="CN13" s="102">
        <f ca="1">IFERROR(IF($F$22="TEMPF",RTD("ice.xl",,"*H",$O13,CN$7,"D",CN$6,,,1)*(9/5)+32,RTD("ice.xl",,"*H",$O13,CN$7,"D",CN$6,,,1)*CN$8),"-")</f>
        <v>31.24</v>
      </c>
      <c r="CO13" s="102">
        <f ca="1">IFERROR(IF($F$22="TEMPF",RTD("ice.xl",,"*H",$O13,CO$7,"D",CO$6,,,1)*(9/5)+32,RTD("ice.xl",,"*H",$O13,CO$7,"D",CO$6,,,1)*CO$8),"-")</f>
        <v>25.97</v>
      </c>
      <c r="CP13" s="103" t="str">
        <f ca="1">IFERROR(IF($F$22="TEMPF",RTD("ice.xl",,"*H",$O13,CP$7,"D",CP$6,,,1)*(9/5),RTD("ice.xl",,"*H",$O13,CP$7,"D",CP$6,,,1)*CP$8),"-")</f>
        <v>-</v>
      </c>
      <c r="CQ13" s="104">
        <f ca="1">IFERROR(IF($F$22="TEMPF",RTD("ice.xl",,"*H",$O13,CQ$7,"D",CQ$6,,,1)*(9/5),RTD("ice.xl",,"*H",$O13,CQ$7,"D",CQ$6,,,1)*CQ$8),"-")</f>
        <v>3.46</v>
      </c>
    </row>
    <row r="14" spans="1:95" x14ac:dyDescent="0.35">
      <c r="B14" s="138" t="s">
        <v>3215</v>
      </c>
      <c r="C14" s="149" t="s">
        <v>3216</v>
      </c>
      <c r="D14" s="149"/>
      <c r="F14" s="44" t="str">
        <f>VLOOKUP($C$14,Master!Q28:R32,2,0)</f>
        <v>MR0!</v>
      </c>
      <c r="H14" s="93"/>
      <c r="I14" s="94" t="s">
        <v>3078</v>
      </c>
      <c r="J14" s="95" t="str">
        <f>VLOOKUP($I14,Master!$R$2:$S$10,2,FALSE)</f>
        <v>USALocation</v>
      </c>
      <c r="K14" s="94" t="s">
        <v>478</v>
      </c>
      <c r="L14" s="95" t="str">
        <f t="shared" si="61"/>
        <v>TexasLocation</v>
      </c>
      <c r="M14" s="96" t="s">
        <v>1085</v>
      </c>
      <c r="N14" s="94" t="str">
        <f>VLOOKUP(M14,Master!$E:$F,2,FALSE)</f>
        <v>KHOU</v>
      </c>
      <c r="O14" s="50" t="str">
        <f t="shared" si="62"/>
        <v>KHOU MR0!_12z-GFS</v>
      </c>
      <c r="P14" s="101">
        <f ca="1">IFERROR(IF($F$22="TEMPF",RTD("ice.xl",,"*H",$O14,P$7,"D",P$6,,,1)*(9/5)+32,RTD("ice.xl",,"*H",$O14,P$7,"D",P$6,,,1)*P$8),"-")</f>
        <v>32.81</v>
      </c>
      <c r="Q14" s="102">
        <f ca="1">IFERROR(IF($F$22="TEMPF",RTD("ice.xl",,"*H",$O14,Q$7,"D",Q$6,,,1)*(9/5)+32,RTD("ice.xl",,"*H",$O14,Q$7,"D",Q$6,,,1)*Q$8),"-")</f>
        <v>28.21</v>
      </c>
      <c r="R14" s="102">
        <f ca="1">IFERROR(IF($F$22="TEMPF",RTD("ice.xl",,"*H",$O14,R$7,"D",R$6,,,1)*(9/5)+32,RTD("ice.xl",,"*H",$O14,R$7,"D",R$6,,,1)*R$8),"-")</f>
        <v>23.61</v>
      </c>
      <c r="S14" s="103">
        <f ca="1">IFERROR(IF($F$22="TEMPF",RTD("ice.xl",,"*H",$O14,S$7,"D",S$6,,,1)*(9/5),RTD("ice.xl",,"*H",$O14,S$7,"D",S$6,,,1)*S$8),"-")</f>
        <v>1.69</v>
      </c>
      <c r="T14" s="104">
        <f ca="1">IFERROR(IF($F$22="TEMPF",RTD("ice.xl",,"*H",$O14,T$7,"D",T$6,,,1)*(9/5),RTD("ice.xl",,"*H",$O14,T$7,"D",T$6,,,1)*T$8),"-")</f>
        <v>-0.68</v>
      </c>
      <c r="U14" s="101">
        <f ca="1">IFERROR(IF($F$22="TEMPF",RTD("ice.xl",,"*H",$O14,U$7,"D",U$6,,,1)*(9/5)+32,RTD("ice.xl",,"*H",$O14,U$7,"D",U$6,,,1)*U$8),"-")</f>
        <v>34.78</v>
      </c>
      <c r="V14" s="102">
        <f ca="1">IFERROR(IF($F$22="TEMPF",RTD("ice.xl",,"*H",$O14,V$7,"D",V$6,,,1)*(9/5)+32,RTD("ice.xl",,"*H",$O14,V$7,"D",V$6,,,1)*V$8),"-")</f>
        <v>30.17</v>
      </c>
      <c r="W14" s="102">
        <f ca="1">IFERROR(IF($F$22="TEMPF",RTD("ice.xl",,"*H",$O14,W$7,"D",W$6,,,1)*(9/5)+32,RTD("ice.xl",,"*H",$O14,W$7,"D",W$6,,,1)*W$8),"-")</f>
        <v>25.56</v>
      </c>
      <c r="X14" s="103">
        <f ca="1">IFERROR(IF($F$22="TEMPF",RTD("ice.xl",,"*H",$O14,X$7,"D",X$6,,,1)*(9/5),RTD("ice.xl",,"*H",$O14,X$7,"D",X$6,,,1)*X$8),"-")</f>
        <v>-0.17</v>
      </c>
      <c r="Y14" s="104">
        <f ca="1">IFERROR(IF($F$22="TEMPF",RTD("ice.xl",,"*H",$O14,Y$7,"D",Y$6,,,1)*(9/5),RTD("ice.xl",,"*H",$O14,Y$7,"D",Y$6,,,1)*Y$8),"-")</f>
        <v>1.28</v>
      </c>
      <c r="Z14" s="101">
        <f ca="1">IFERROR(IF($F$22="TEMPF",RTD("ice.xl",,"*H",$O14,Z$7,"D",Z$6,,,1)*(9/5)+32,RTD("ice.xl",,"*H",$O14,Z$7,"D",Z$6,,,1)*Z$8),"-")</f>
        <v>34.64</v>
      </c>
      <c r="AA14" s="102">
        <f ca="1">IFERROR(IF($F$22="TEMPF",RTD("ice.xl",,"*H",$O14,AA$7,"D",AA$6,,,1)*(9/5)+32,RTD("ice.xl",,"*H",$O14,AA$7,"D",AA$6,,,1)*AA$8),"-")</f>
        <v>30.6</v>
      </c>
      <c r="AB14" s="102">
        <f ca="1">IFERROR(IF($F$22="TEMPF",RTD("ice.xl",,"*H",$O14,AB$7,"D",AB$6,,,1)*(9/5)+32,RTD("ice.xl",,"*H",$O14,AB$7,"D",AB$6,,,1)*AB$8),"-")</f>
        <v>26.56</v>
      </c>
      <c r="AC14" s="103">
        <f ca="1">IFERROR(IF($F$22="TEMPF",RTD("ice.xl",,"*H",$O14,AC$7,"D",AC$6,,,1)*(9/5),RTD("ice.xl",,"*H",$O14,AC$7,"D",AC$6,,,1)*AC$8),"-")</f>
        <v>0.04</v>
      </c>
      <c r="AD14" s="104">
        <f ca="1">IFERROR(IF($F$22="TEMPF",RTD("ice.xl",,"*H",$O14,AD$7,"D",AD$6,,,1)*(9/5),RTD("ice.xl",,"*H",$O14,AD$7,"D",AD$6,,,1)*AD$8),"-")</f>
        <v>1.71</v>
      </c>
      <c r="AE14" s="101">
        <f ca="1">IFERROR(IF($F$22="TEMPF",RTD("ice.xl",,"*H",$O14,AE$7,"D",AE$6,,,1)*(9/5)+32,RTD("ice.xl",,"*H",$O14,AE$7,"D",AE$6,,,1)*AE$8),"-")</f>
        <v>32.590000000000003</v>
      </c>
      <c r="AF14" s="102">
        <f ca="1">IFERROR(IF($F$22="TEMPF",RTD("ice.xl",,"*H",$O14,AF$7,"D",AF$6,,,1)*(9/5)+32,RTD("ice.xl",,"*H",$O14,AF$7,"D",AF$6,,,1)*AF$8),"-")</f>
        <v>29.3</v>
      </c>
      <c r="AG14" s="102">
        <f ca="1">IFERROR(IF($F$22="TEMPF",RTD("ice.xl",,"*H",$O14,AG$7,"D",AG$6,,,1)*(9/5)+32,RTD("ice.xl",,"*H",$O14,AG$7,"D",AG$6,,,1)*AG$8),"-")</f>
        <v>26.01</v>
      </c>
      <c r="AH14" s="103">
        <f ca="1">IFERROR(IF($F$22="TEMPF",RTD("ice.xl",,"*H",$O14,AH$7,"D",AH$6,,,1)*(9/5),RTD("ice.xl",,"*H",$O14,AH$7,"D",AH$6,,,1)*AH$8),"-")</f>
        <v>-0.46</v>
      </c>
      <c r="AI14" s="104">
        <f ca="1">IFERROR(IF($F$22="TEMPF",RTD("ice.xl",,"*H",$O14,AI$7,"D",AI$6,,,1)*(9/5),RTD("ice.xl",,"*H",$O14,AI$7,"D",AI$6,,,1)*AI$8),"-")</f>
        <v>0.41</v>
      </c>
      <c r="AJ14" s="101">
        <f ca="1">IFERROR(IF($F$22="TEMPF",RTD("ice.xl",,"*H",$O14,AJ$7,"D",AJ$6,,,1)*(9/5)+32,RTD("ice.xl",,"*H",$O14,AJ$7,"D",AJ$6,,,1)*AJ$8),"-")</f>
        <v>26.38</v>
      </c>
      <c r="AK14" s="102">
        <f ca="1">IFERROR(IF($F$22="TEMPF",RTD("ice.xl",,"*H",$O14,AK$7,"D",AK$6,,,1)*(9/5)+32,RTD("ice.xl",,"*H",$O14,AK$7,"D",AK$6,,,1)*AK$8),"-")</f>
        <v>25.14</v>
      </c>
      <c r="AL14" s="102">
        <f ca="1">IFERROR(IF($F$22="TEMPF",RTD("ice.xl",,"*H",$O14,AL$7,"D",AL$6,,,1)*(9/5)+32,RTD("ice.xl",,"*H",$O14,AL$7,"D",AL$6,,,1)*AL$8),"-")</f>
        <v>23.91</v>
      </c>
      <c r="AM14" s="103">
        <f ca="1">IFERROR(IF($F$22="TEMPF",RTD("ice.xl",,"*H",$O14,AM$7,"D",AM$6,,,1)*(9/5),RTD("ice.xl",,"*H",$O14,AM$7,"D",AM$6,,,1)*AM$8),"-")</f>
        <v>-0.06</v>
      </c>
      <c r="AN14" s="104">
        <f ca="1">IFERROR(IF($F$22="TEMPF",RTD("ice.xl",,"*H",$O14,AN$7,"D",AN$6,,,1)*(9/5),RTD("ice.xl",,"*H",$O14,AN$7,"D",AN$6,,,1)*AN$8),"-")</f>
        <v>-3.74</v>
      </c>
      <c r="AO14" s="101">
        <f ca="1">IFERROR(IF($F$22="TEMPF",RTD("ice.xl",,"*H",$O14,AO$7,"D",AO$6,,,1)*(9/5)+32,RTD("ice.xl",,"*H",$O14,AO$7,"D",AO$6,,,1)*AO$8),"-")</f>
        <v>30.54</v>
      </c>
      <c r="AP14" s="102">
        <f ca="1">IFERROR(IF($F$22="TEMPF",RTD("ice.xl",,"*H",$O14,AP$7,"D",AP$6,,,1)*(9/5)+32,RTD("ice.xl",,"*H",$O14,AP$7,"D",AP$6,,,1)*AP$8),"-")</f>
        <v>27.28</v>
      </c>
      <c r="AQ14" s="102">
        <f ca="1">IFERROR(IF($F$22="TEMPF",RTD("ice.xl",,"*H",$O14,AQ$7,"D",AQ$6,,,1)*(9/5)+32,RTD("ice.xl",,"*H",$O14,AQ$7,"D",AQ$6,,,1)*AQ$8),"-")</f>
        <v>24.03</v>
      </c>
      <c r="AR14" s="103">
        <f ca="1">IFERROR(IF($F$22="TEMPF",RTD("ice.xl",,"*H",$O14,AR$7,"D",AR$6,,,1)*(9/5),RTD("ice.xl",,"*H",$O14,AR$7,"D",AR$6,,,1)*AR$8),"-")</f>
        <v>2.68</v>
      </c>
      <c r="AS14" s="104">
        <f ca="1">IFERROR(IF($F$22="TEMPF",RTD("ice.xl",,"*H",$O14,AS$7,"D",AS$6,,,1)*(9/5),RTD("ice.xl",,"*H",$O14,AS$7,"D",AS$6,,,1)*AS$8),"-")</f>
        <v>-1.04</v>
      </c>
      <c r="AT14" s="101">
        <f ca="1">IFERROR(IF($F$22="TEMPF",RTD("ice.xl",,"*H",$O14,AT$7,"D",AT$6,,,1)*(9/5)+32,RTD("ice.xl",,"*H",$O14,AT$7,"D",AT$6,,,1)*AT$8),"-")</f>
        <v>31.98</v>
      </c>
      <c r="AU14" s="102">
        <f ca="1">IFERROR(IF($F$22="TEMPF",RTD("ice.xl",,"*H",$O14,AU$7,"D",AU$6,,,1)*(9/5)+32,RTD("ice.xl",,"*H",$O14,AU$7,"D",AU$6,,,1)*AU$8),"-")</f>
        <v>28.26</v>
      </c>
      <c r="AV14" s="102">
        <f ca="1">IFERROR(IF($F$22="TEMPF",RTD("ice.xl",,"*H",$O14,AV$7,"D",AV$6,,,1)*(9/5)+32,RTD("ice.xl",,"*H",$O14,AV$7,"D",AV$6,,,1)*AV$8),"-")</f>
        <v>24.53</v>
      </c>
      <c r="AW14" s="103">
        <f ca="1">IFERROR(IF($F$22="TEMPF",RTD("ice.xl",,"*H",$O14,AW$7,"D",AW$6,,,1)*(9/5),RTD("ice.xl",,"*H",$O14,AW$7,"D",AW$6,,,1)*AW$8),"-")</f>
        <v>1.44</v>
      </c>
      <c r="AX14" s="104">
        <f ca="1">IFERROR(IF($F$22="TEMPF",RTD("ice.xl",,"*H",$O14,AX$7,"D",AX$6,,,1)*(9/5),RTD("ice.xl",,"*H",$O14,AX$7,"D",AX$6,,,1)*AX$8),"-")</f>
        <v>-0.08</v>
      </c>
      <c r="AY14" s="101">
        <f ca="1">IFERROR(IF($F$22="TEMPF",RTD("ice.xl",,"*H",$O14,AY$7,"D",AY$6,,,1)*(9/5)+32,RTD("ice.xl",,"*H",$O14,AY$7,"D",AY$6,,,1)*AY$8),"-")</f>
        <v>32.049999999999997</v>
      </c>
      <c r="AZ14" s="102">
        <f ca="1">IFERROR(IF($F$22="TEMPF",RTD("ice.xl",,"*H",$O14,AZ$7,"D",AZ$6,,,1)*(9/5)+32,RTD("ice.xl",,"*H",$O14,AZ$7,"D",AZ$6,,,1)*AZ$8),"-")</f>
        <v>28.36</v>
      </c>
      <c r="BA14" s="102">
        <f ca="1">IFERROR(IF($F$22="TEMPF",RTD("ice.xl",,"*H",$O14,BA$7,"D",BA$6,,,1)*(9/5)+32,RTD("ice.xl",,"*H",$O14,BA$7,"D",BA$6,,,1)*BA$8),"-")</f>
        <v>24.67</v>
      </c>
      <c r="BB14" s="103">
        <f ca="1">IFERROR(IF($F$22="TEMPF",RTD("ice.xl",,"*H",$O14,BB$7,"D",BB$6,,,1)*(9/5),RTD("ice.xl",,"*H",$O14,BB$7,"D",BB$6,,,1)*BB$8),"-")</f>
        <v>1.54</v>
      </c>
      <c r="BC14" s="104">
        <f ca="1">IFERROR(IF($F$22="TEMPF",RTD("ice.xl",,"*H",$O14,BC$7,"D",BC$6,,,1)*(9/5),RTD("ice.xl",,"*H",$O14,BC$7,"D",BC$6,,,1)*BC$8),"-")</f>
        <v>0.03</v>
      </c>
      <c r="BD14" s="101">
        <f ca="1">IFERROR(IF($F$22="TEMPF",RTD("ice.xl",,"*H",$O14,BD$7,"D",BD$6,,,1)*(9/5)+32,RTD("ice.xl",,"*H",$O14,BD$7,"D",BD$6,,,1)*BD$8),"-")</f>
        <v>33.1</v>
      </c>
      <c r="BE14" s="102">
        <f ca="1">IFERROR(IF($F$22="TEMPF",RTD("ice.xl",,"*H",$O14,BE$7,"D",BE$6,,,1)*(9/5)+32,RTD("ice.xl",,"*H",$O14,BE$7,"D",BE$6,,,1)*BE$8),"-")</f>
        <v>28.9</v>
      </c>
      <c r="BF14" s="102">
        <f ca="1">IFERROR(IF($F$22="TEMPF",RTD("ice.xl",,"*H",$O14,BF$7,"D",BF$6,,,1)*(9/5)+32,RTD("ice.xl",,"*H",$O14,BF$7,"D",BF$6,,,1)*BF$8),"-")</f>
        <v>24.69</v>
      </c>
      <c r="BG14" s="103">
        <f ca="1">IFERROR(IF($F$22="TEMPF",RTD("ice.xl",,"*H",$O14,BG$7,"D",BG$6,,,1)*(9/5),RTD("ice.xl",,"*H",$O14,BG$7,"D",BG$6,,,1)*BG$8),"-")</f>
        <v>0.72</v>
      </c>
      <c r="BH14" s="104">
        <f ca="1">IFERROR(IF($F$22="TEMPF",RTD("ice.xl",,"*H",$O14,BH$7,"D",BH$6,,,1)*(9/5),RTD("ice.xl",,"*H",$O14,BH$7,"D",BH$6,,,1)*BH$8),"-")</f>
        <v>0.56000000000000005</v>
      </c>
      <c r="BI14" s="101">
        <f ca="1">IFERROR(IF($F$22="TEMPF",RTD("ice.xl",,"*H",$O14,BI$7,"D",BI$6,,,1)*(9/5)+32,RTD("ice.xl",,"*H",$O14,BI$7,"D",BI$6,,,1)*BI$8),"-")</f>
        <v>35.130000000000003</v>
      </c>
      <c r="BJ14" s="102">
        <f ca="1">IFERROR(IF($F$22="TEMPF",RTD("ice.xl",,"*H",$O14,BJ$7,"D",BJ$6,,,1)*(9/5)+32,RTD("ice.xl",,"*H",$O14,BJ$7,"D",BJ$6,,,1)*BJ$8),"-")</f>
        <v>29.65</v>
      </c>
      <c r="BK14" s="102">
        <f ca="1">IFERROR(IF($F$22="TEMPF",RTD("ice.xl",,"*H",$O14,BK$7,"D",BK$6,,,1)*(9/5)+32,RTD("ice.xl",,"*H",$O14,BK$7,"D",BK$6,,,1)*BK$8),"-")</f>
        <v>24.17</v>
      </c>
      <c r="BL14" s="103">
        <f ca="1">IFERROR(IF($F$22="TEMPF",RTD("ice.xl",,"*H",$O14,BL$7,"D",BL$6,,,1)*(9/5),RTD("ice.xl",,"*H",$O14,BL$7,"D",BL$6,,,1)*BL$8),"-")</f>
        <v>1.75</v>
      </c>
      <c r="BM14" s="104">
        <f ca="1">IFERROR(IF($F$22="TEMPF",RTD("ice.xl",,"*H",$O14,BM$7,"D",BM$6,,,1)*(9/5),RTD("ice.xl",,"*H",$O14,BM$7,"D",BM$6,,,1)*BM$8),"-")</f>
        <v>1.32</v>
      </c>
      <c r="BN14" s="101">
        <f ca="1">IFERROR(IF($F$22="TEMPF",RTD("ice.xl",,"*H",$O14,BN$7,"D",BN$6,,,1)*(9/5)+32,RTD("ice.xl",,"*H",$O14,BN$7,"D",BN$6,,,1)*BN$8),"-")</f>
        <v>35.82</v>
      </c>
      <c r="BO14" s="102">
        <f ca="1">IFERROR(IF($F$22="TEMPF",RTD("ice.xl",,"*H",$O14,BO$7,"D",BO$6,,,1)*(9/5)+32,RTD("ice.xl",,"*H",$O14,BO$7,"D",BO$6,,,1)*BO$8),"-")</f>
        <v>30.92</v>
      </c>
      <c r="BP14" s="102">
        <f ca="1">IFERROR(IF($F$22="TEMPF",RTD("ice.xl",,"*H",$O14,BP$7,"D",BP$6,,,1)*(9/5)+32,RTD("ice.xl",,"*H",$O14,BP$7,"D",BP$6,,,1)*BP$8),"-")</f>
        <v>26.01</v>
      </c>
      <c r="BQ14" s="103">
        <f ca="1">IFERROR(IF($F$22="TEMPF",RTD("ice.xl",,"*H",$O14,BQ$7,"D",BQ$6,,,1)*(9/5),RTD("ice.xl",,"*H",$O14,BQ$7,"D",BQ$6,,,1)*BQ$8),"-")</f>
        <v>2.12</v>
      </c>
      <c r="BR14" s="104">
        <f ca="1">IFERROR(IF($F$22="TEMPF",RTD("ice.xl",,"*H",$O14,BR$7,"D",BR$6,,,1)*(9/5),RTD("ice.xl",,"*H",$O14,BR$7,"D",BR$6,,,1)*BR$8),"-")</f>
        <v>2.58</v>
      </c>
      <c r="BS14" s="101">
        <f ca="1">IFERROR(IF($F$22="TEMPF",RTD("ice.xl",,"*H",$O14,BS$7,"D",BS$6,,,1)*(9/5)+32,RTD("ice.xl",,"*H",$O14,BS$7,"D",BS$6,,,1)*BS$8),"-")</f>
        <v>35.01</v>
      </c>
      <c r="BT14" s="102">
        <f ca="1">IFERROR(IF($F$22="TEMPF",RTD("ice.xl",,"*H",$O14,BT$7,"D",BT$6,,,1)*(9/5)+32,RTD("ice.xl",,"*H",$O14,BT$7,"D",BT$6,,,1)*BT$8),"-")</f>
        <v>30.66</v>
      </c>
      <c r="BU14" s="102">
        <f ca="1">IFERROR(IF($F$22="TEMPF",RTD("ice.xl",,"*H",$O14,BU$7,"D",BU$6,,,1)*(9/5)+32,RTD("ice.xl",,"*H",$O14,BU$7,"D",BU$6,,,1)*BU$8),"-")</f>
        <v>26.32</v>
      </c>
      <c r="BV14" s="103">
        <f ca="1">IFERROR(IF($F$22="TEMPF",RTD("ice.xl",,"*H",$O14,BV$7,"D",BV$6,,,1)*(9/5),RTD("ice.xl",,"*H",$O14,BV$7,"D",BV$6,,,1)*BV$8),"-")</f>
        <v>1.1599999999999999</v>
      </c>
      <c r="BW14" s="104">
        <f ca="1">IFERROR(IF($F$22="TEMPF",RTD("ice.xl",,"*H",$O14,BW$7,"D",BW$6,,,1)*(9/5),RTD("ice.xl",,"*H",$O14,BW$7,"D",BW$6,,,1)*BW$8),"-")</f>
        <v>2.34</v>
      </c>
      <c r="BX14" s="101">
        <f ca="1">IFERROR(IF($F$22="TEMPF",RTD("ice.xl",,"*H",$O14,BX$7,"D",BX$6,,,1)*(9/5)+32,RTD("ice.xl",,"*H",$O14,BX$7,"D",BX$6,,,1)*BX$8),"-")</f>
        <v>35.869999999999997</v>
      </c>
      <c r="BY14" s="102">
        <f ca="1">IFERROR(IF($F$22="TEMPF",RTD("ice.xl",,"*H",$O14,BY$7,"D",BY$6,,,1)*(9/5)+32,RTD("ice.xl",,"*H",$O14,BY$7,"D",BY$6,,,1)*BY$8),"-")</f>
        <v>30.84</v>
      </c>
      <c r="BZ14" s="102">
        <f ca="1">IFERROR(IF($F$22="TEMPF",RTD("ice.xl",,"*H",$O14,BZ$7,"D",BZ$6,,,1)*(9/5)+32,RTD("ice.xl",,"*H",$O14,BZ$7,"D",BZ$6,,,1)*BZ$8),"-")</f>
        <v>25.81</v>
      </c>
      <c r="CA14" s="103">
        <f ca="1">IFERROR(IF($F$22="TEMPF",RTD("ice.xl",,"*H",$O14,CA$7,"D",CA$6,,,1)*(9/5),RTD("ice.xl",,"*H",$O14,CA$7,"D",CA$6,,,1)*CA$8),"-")</f>
        <v>0.31</v>
      </c>
      <c r="CB14" s="104">
        <f ca="1">IFERROR(IF($F$22="TEMPF",RTD("ice.xl",,"*H",$O14,CB$7,"D",CB$6,,,1)*(9/5),RTD("ice.xl",,"*H",$O14,CB$7,"D",CB$6,,,1)*CB$8),"-")</f>
        <v>2.5099999999999998</v>
      </c>
      <c r="CC14" s="101">
        <f ca="1">IFERROR(IF($F$22="TEMPF",RTD("ice.xl",,"*H",$O14,CC$7,"D",CC$6,,,1)*(9/5)+32,RTD("ice.xl",,"*H",$O14,CC$7,"D",CC$6,,,1)*CC$8),"-")</f>
        <v>33.39</v>
      </c>
      <c r="CD14" s="102">
        <f ca="1">IFERROR(IF($F$22="TEMPF",RTD("ice.xl",,"*H",$O14,CD$7,"D",CD$6,,,1)*(9/5)+32,RTD("ice.xl",,"*H",$O14,CD$7,"D",CD$6,,,1)*CD$8),"-")</f>
        <v>29.49</v>
      </c>
      <c r="CE14" s="102">
        <f ca="1">IFERROR(IF($F$22="TEMPF",RTD("ice.xl",,"*H",$O14,CE$7,"D",CE$6,,,1)*(9/5)+32,RTD("ice.xl",,"*H",$O14,CE$7,"D",CE$6,,,1)*CE$8),"-")</f>
        <v>25.59</v>
      </c>
      <c r="CF14" s="103">
        <f ca="1">IFERROR(IF($F$22="TEMPF",RTD("ice.xl",,"*H",$O14,CF$7,"D",CF$6,,,1)*(9/5),RTD("ice.xl",,"*H",$O14,CF$7,"D",CF$6,,,1)*CF$8),"-")</f>
        <v>0.21</v>
      </c>
      <c r="CG14" s="104">
        <f ca="1">IFERROR(IF($F$22="TEMPF",RTD("ice.xl",,"*H",$O14,CG$7,"D",CG$6,,,1)*(9/5),RTD("ice.xl",,"*H",$O14,CG$7,"D",CG$6,,,1)*CG$8),"-")</f>
        <v>1.71</v>
      </c>
      <c r="CH14" s="101">
        <f ca="1">IFERROR(IF($F$22="TEMPF",RTD("ice.xl",,"*H",$O14,CH$7,"D",CH$6,,,1)*(9/5)+32,RTD("ice.xl",,"*H",$O14,CH$7,"D",CH$6,,,1)*CH$8),"-")</f>
        <v>34.08</v>
      </c>
      <c r="CI14" s="102">
        <f ca="1">IFERROR(IF($F$22="TEMPF",RTD("ice.xl",,"*H",$O14,CI$7,"D",CI$6,,,1)*(9/5)+32,RTD("ice.xl",,"*H",$O14,CI$7,"D",CI$6,,,1)*CI$8),"-")</f>
        <v>29.7</v>
      </c>
      <c r="CJ14" s="102">
        <f ca="1">IFERROR(IF($F$22="TEMPF",RTD("ice.xl",,"*H",$O14,CJ$7,"D",CJ$6,,,1)*(9/5)+32,RTD("ice.xl",,"*H",$O14,CJ$7,"D",CJ$6,,,1)*CJ$8),"-")</f>
        <v>25.33</v>
      </c>
      <c r="CK14" s="103">
        <f ca="1">IFERROR(IF($F$22="TEMPF",RTD("ice.xl",,"*H",$O14,CK$7,"D",CK$6,,,1)*(9/5),RTD("ice.xl",,"*H",$O14,CK$7,"D",CK$6,,,1)*CK$8),"-")</f>
        <v>2.08</v>
      </c>
      <c r="CL14" s="104">
        <f ca="1">IFERROR(IF($F$22="TEMPF",RTD("ice.xl",,"*H",$O14,CL$7,"D",CL$6,,,1)*(9/5),RTD("ice.xl",,"*H",$O14,CL$7,"D",CL$6,,,1)*CL$8),"-")</f>
        <v>1.92</v>
      </c>
      <c r="CM14" s="101">
        <f ca="1">IFERROR(IF($F$22="TEMPF",RTD("ice.xl",,"*H",$O14,CM$7,"D",CM$6,,,1)*(9/5)+32,RTD("ice.xl",,"*H",$O14,CM$7,"D",CM$6,,,1)*CM$8),"-")</f>
        <v>35.06</v>
      </c>
      <c r="CN14" s="102">
        <f ca="1">IFERROR(IF($F$22="TEMPF",RTD("ice.xl",,"*H",$O14,CN$7,"D",CN$6,,,1)*(9/5)+32,RTD("ice.xl",,"*H",$O14,CN$7,"D",CN$6,,,1)*CN$8),"-")</f>
        <v>30.09</v>
      </c>
      <c r="CO14" s="102">
        <f ca="1">IFERROR(IF($F$22="TEMPF",RTD("ice.xl",,"*H",$O14,CO$7,"D",CO$6,,,1)*(9/5)+32,RTD("ice.xl",,"*H",$O14,CO$7,"D",CO$6,,,1)*CO$8),"-")</f>
        <v>25.12</v>
      </c>
      <c r="CP14" s="103" t="str">
        <f ca="1">IFERROR(IF($F$22="TEMPF",RTD("ice.xl",,"*H",$O14,CP$7,"D",CP$6,,,1)*(9/5),RTD("ice.xl",,"*H",$O14,CP$7,"D",CP$6,,,1)*CP$8),"-")</f>
        <v>-</v>
      </c>
      <c r="CQ14" s="104">
        <f ca="1">IFERROR(IF($F$22="TEMPF",RTD("ice.xl",,"*H",$O14,CQ$7,"D",CQ$6,,,1)*(9/5),RTD("ice.xl",,"*H",$O14,CQ$7,"D",CQ$6,,,1)*CQ$8),"-")</f>
        <v>2.31</v>
      </c>
    </row>
    <row r="15" spans="1:95" ht="15.5" x14ac:dyDescent="0.35">
      <c r="C15" s="150" t="s">
        <v>3278</v>
      </c>
      <c r="D15" s="150"/>
      <c r="F15" s="44" t="str">
        <f>IF($C$15="Farenheit","F","C")</f>
        <v>C</v>
      </c>
      <c r="G15" s="105" t="str">
        <f>IF(F17="temp","2M Daily Max Temp","Heating Degree Day 65 degrees")</f>
        <v>2M Daily Max Temp</v>
      </c>
      <c r="H15" s="93"/>
      <c r="I15" s="94" t="s">
        <v>3078</v>
      </c>
      <c r="J15" s="95" t="str">
        <f>VLOOKUP($I15,Master!$R$2:$S$10,2,FALSE)</f>
        <v>USALocation</v>
      </c>
      <c r="K15" s="94" t="s">
        <v>411</v>
      </c>
      <c r="L15" s="95" t="str">
        <f t="shared" si="61"/>
        <v>GeorgiaLocation</v>
      </c>
      <c r="M15" s="96" t="s">
        <v>808</v>
      </c>
      <c r="N15" s="94" t="str">
        <f>VLOOKUP(M15,Master!$E:$F,2,FALSE)</f>
        <v>KPDK</v>
      </c>
      <c r="O15" s="50" t="str">
        <f t="shared" si="62"/>
        <v>KPDK MR0!_12z-GFS</v>
      </c>
      <c r="P15" s="101">
        <f ca="1">IFERROR(IF($F$22="TEMPF",RTD("ice.xl",,"*H",$O15,P$7,"D",P$6,,,1)*(9/5)+32,RTD("ice.xl",,"*H",$O15,P$7,"D",P$6,,,1)*P$8),"-")</f>
        <v>26.34</v>
      </c>
      <c r="Q15" s="102">
        <f ca="1">IFERROR(IF($F$22="TEMPF",RTD("ice.xl",,"*H",$O15,Q$7,"D",Q$6,,,1)*(9/5)+32,RTD("ice.xl",,"*H",$O15,Q$7,"D",Q$6,,,1)*Q$8),"-")</f>
        <v>23.39</v>
      </c>
      <c r="R15" s="102">
        <f ca="1">IFERROR(IF($F$22="TEMPF",RTD("ice.xl",,"*H",$O15,R$7,"D",R$6,,,1)*(9/5)+32,RTD("ice.xl",,"*H",$O15,R$7,"D",R$6,,,1)*R$8),"-")</f>
        <v>20.440000000000001</v>
      </c>
      <c r="S15" s="103">
        <f ca="1">IFERROR(IF($F$22="TEMPF",RTD("ice.xl",,"*H",$O15,S$7,"D",S$6,,,1)*(9/5),RTD("ice.xl",,"*H",$O15,S$7,"D",S$6,,,1)*S$8),"-")</f>
        <v>0.95</v>
      </c>
      <c r="T15" s="104">
        <f ca="1">IFERROR(IF($F$22="TEMPF",RTD("ice.xl",,"*H",$O15,T$7,"D",T$6,,,1)*(9/5),RTD("ice.xl",,"*H",$O15,T$7,"D",T$6,,,1)*T$8),"-")</f>
        <v>-2.17</v>
      </c>
      <c r="U15" s="101">
        <f ca="1">IFERROR(IF($F$22="TEMPF",RTD("ice.xl",,"*H",$O15,U$7,"D",U$6,,,1)*(9/5)+32,RTD("ice.xl",,"*H",$O15,U$7,"D",U$6,,,1)*U$8),"-")</f>
        <v>31.7</v>
      </c>
      <c r="V15" s="102">
        <f ca="1">IFERROR(IF($F$22="TEMPF",RTD("ice.xl",,"*H",$O15,V$7,"D",V$6,,,1)*(9/5)+32,RTD("ice.xl",,"*H",$O15,V$7,"D",V$6,,,1)*V$8),"-")</f>
        <v>26.02</v>
      </c>
      <c r="W15" s="102">
        <f ca="1">IFERROR(IF($F$22="TEMPF",RTD("ice.xl",,"*H",$O15,W$7,"D",W$6,,,1)*(9/5)+32,RTD("ice.xl",,"*H",$O15,W$7,"D",W$6,,,1)*W$8),"-")</f>
        <v>20.329999999999998</v>
      </c>
      <c r="X15" s="103">
        <f ca="1">IFERROR(IF($F$22="TEMPF",RTD("ice.xl",,"*H",$O15,X$7,"D",X$6,,,1)*(9/5),RTD("ice.xl",,"*H",$O15,X$7,"D",X$6,,,1)*X$8),"-")</f>
        <v>0.12</v>
      </c>
      <c r="Y15" s="104">
        <f ca="1">IFERROR(IF($F$22="TEMPF",RTD("ice.xl",,"*H",$O15,Y$7,"D",Y$6,,,1)*(9/5),RTD("ice.xl",,"*H",$O15,Y$7,"D",Y$6,,,1)*Y$8),"-")</f>
        <v>0.46</v>
      </c>
      <c r="Z15" s="101">
        <f ca="1">IFERROR(IF($F$22="TEMPF",RTD("ice.xl",,"*H",$O15,Z$7,"D",Z$6,,,1)*(9/5)+32,RTD("ice.xl",,"*H",$O15,Z$7,"D",Z$6,,,1)*Z$8),"-")</f>
        <v>27.38</v>
      </c>
      <c r="AA15" s="102">
        <f ca="1">IFERROR(IF($F$22="TEMPF",RTD("ice.xl",,"*H",$O15,AA$7,"D",AA$6,,,1)*(9/5)+32,RTD("ice.xl",,"*H",$O15,AA$7,"D",AA$6,,,1)*AA$8),"-")</f>
        <v>25.01</v>
      </c>
      <c r="AB15" s="102">
        <f ca="1">IFERROR(IF($F$22="TEMPF",RTD("ice.xl",,"*H",$O15,AB$7,"D",AB$6,,,1)*(9/5)+32,RTD("ice.xl",,"*H",$O15,AB$7,"D",AB$6,,,1)*AB$8),"-")</f>
        <v>22.64</v>
      </c>
      <c r="AC15" s="103">
        <f ca="1">IFERROR(IF($F$22="TEMPF",RTD("ice.xl",,"*H",$O15,AC$7,"D",AC$6,,,1)*(9/5),RTD("ice.xl",,"*H",$O15,AC$7,"D",AC$6,,,1)*AC$8),"-")</f>
        <v>0.56999999999999995</v>
      </c>
      <c r="AD15" s="104">
        <f ca="1">IFERROR(IF($F$22="TEMPF",RTD("ice.xl",,"*H",$O15,AD$7,"D",AD$6,,,1)*(9/5),RTD("ice.xl",,"*H",$O15,AD$7,"D",AD$6,,,1)*AD$8),"-")</f>
        <v>-0.55000000000000004</v>
      </c>
      <c r="AE15" s="101">
        <f ca="1">IFERROR(IF($F$22="TEMPF",RTD("ice.xl",,"*H",$O15,AE$7,"D",AE$6,,,1)*(9/5)+32,RTD("ice.xl",,"*H",$O15,AE$7,"D",AE$6,,,1)*AE$8),"-")</f>
        <v>27.59</v>
      </c>
      <c r="AF15" s="102">
        <f ca="1">IFERROR(IF($F$22="TEMPF",RTD("ice.xl",,"*H",$O15,AF$7,"D",AF$6,,,1)*(9/5)+32,RTD("ice.xl",,"*H",$O15,AF$7,"D",AF$6,,,1)*AF$8),"-")</f>
        <v>24.36</v>
      </c>
      <c r="AG15" s="102">
        <f ca="1">IFERROR(IF($F$22="TEMPF",RTD("ice.xl",,"*H",$O15,AG$7,"D",AG$6,,,1)*(9/5)+32,RTD("ice.xl",,"*H",$O15,AG$7,"D",AG$6,,,1)*AG$8),"-")</f>
        <v>21.14</v>
      </c>
      <c r="AH15" s="103">
        <f ca="1">IFERROR(IF($F$22="TEMPF",RTD("ice.xl",,"*H",$O15,AH$7,"D",AH$6,,,1)*(9/5),RTD("ice.xl",,"*H",$O15,AH$7,"D",AH$6,,,1)*AH$8),"-")</f>
        <v>2.94</v>
      </c>
      <c r="AI15" s="104">
        <f ca="1">IFERROR(IF($F$22="TEMPF",RTD("ice.xl",,"*H",$O15,AI$7,"D",AI$6,,,1)*(9/5),RTD("ice.xl",,"*H",$O15,AI$7,"D",AI$6,,,1)*AI$8),"-")</f>
        <v>-1.2</v>
      </c>
      <c r="AJ15" s="101">
        <f ca="1">IFERROR(IF($F$22="TEMPF",RTD("ice.xl",,"*H",$O15,AJ$7,"D",AJ$6,,,1)*(9/5)+32,RTD("ice.xl",,"*H",$O15,AJ$7,"D",AJ$6,,,1)*AJ$8),"-")</f>
        <v>31.69</v>
      </c>
      <c r="AK15" s="102">
        <f ca="1">IFERROR(IF($F$22="TEMPF",RTD("ice.xl",,"*H",$O15,AK$7,"D",AK$6,,,1)*(9/5)+32,RTD("ice.xl",,"*H",$O15,AK$7,"D",AK$6,,,1)*AK$8),"-")</f>
        <v>25.78</v>
      </c>
      <c r="AL15" s="102">
        <f ca="1">IFERROR(IF($F$22="TEMPF",RTD("ice.xl",,"*H",$O15,AL$7,"D",AL$6,,,1)*(9/5)+32,RTD("ice.xl",,"*H",$O15,AL$7,"D",AL$6,,,1)*AL$8),"-")</f>
        <v>19.87</v>
      </c>
      <c r="AM15" s="103">
        <f ca="1">IFERROR(IF($F$22="TEMPF",RTD("ice.xl",,"*H",$O15,AM$7,"D",AM$6,,,1)*(9/5),RTD("ice.xl",,"*H",$O15,AM$7,"D",AM$6,,,1)*AM$8),"-")</f>
        <v>1</v>
      </c>
      <c r="AN15" s="104">
        <f ca="1">IFERROR(IF($F$22="TEMPF",RTD("ice.xl",,"*H",$O15,AN$7,"D",AN$6,,,1)*(9/5),RTD("ice.xl",,"*H",$O15,AN$7,"D",AN$6,,,1)*AN$8),"-")</f>
        <v>0.22</v>
      </c>
      <c r="AO15" s="101">
        <f ca="1">IFERROR(IF($F$22="TEMPF",RTD("ice.xl",,"*H",$O15,AO$7,"D",AO$6,,,1)*(9/5)+32,RTD("ice.xl",,"*H",$O15,AO$7,"D",AO$6,,,1)*AO$8),"-")</f>
        <v>32.29</v>
      </c>
      <c r="AP15" s="102">
        <f ca="1">IFERROR(IF($F$22="TEMPF",RTD("ice.xl",,"*H",$O15,AP$7,"D",AP$6,,,1)*(9/5)+32,RTD("ice.xl",,"*H",$O15,AP$7,"D",AP$6,,,1)*AP$8),"-")</f>
        <v>26.84</v>
      </c>
      <c r="AQ15" s="102">
        <f ca="1">IFERROR(IF($F$22="TEMPF",RTD("ice.xl",,"*H",$O15,AQ$7,"D",AQ$6,,,1)*(9/5)+32,RTD("ice.xl",,"*H",$O15,AQ$7,"D",AQ$6,,,1)*AQ$8),"-")</f>
        <v>21.4</v>
      </c>
      <c r="AR15" s="103">
        <f ca="1">IFERROR(IF($F$22="TEMPF",RTD("ice.xl",,"*H",$O15,AR$7,"D",AR$6,,,1)*(9/5),RTD("ice.xl",,"*H",$O15,AR$7,"D",AR$6,,,1)*AR$8),"-")</f>
        <v>1.04</v>
      </c>
      <c r="AS15" s="104">
        <f ca="1">IFERROR(IF($F$22="TEMPF",RTD("ice.xl",,"*H",$O15,AS$7,"D",AS$6,,,1)*(9/5),RTD("ice.xl",,"*H",$O15,AS$7,"D",AS$6,,,1)*AS$8),"-")</f>
        <v>1.28</v>
      </c>
      <c r="AT15" s="101">
        <f ca="1">IFERROR(IF($F$22="TEMPF",RTD("ice.xl",,"*H",$O15,AT$7,"D",AT$6,,,1)*(9/5)+32,RTD("ice.xl",,"*H",$O15,AT$7,"D",AT$6,,,1)*AT$8),"-")</f>
        <v>32.06</v>
      </c>
      <c r="AU15" s="102">
        <f ca="1">IFERROR(IF($F$22="TEMPF",RTD("ice.xl",,"*H",$O15,AU$7,"D",AU$6,,,1)*(9/5)+32,RTD("ice.xl",,"*H",$O15,AU$7,"D",AU$6,,,1)*AU$8),"-")</f>
        <v>27.64</v>
      </c>
      <c r="AV15" s="102">
        <f ca="1">IFERROR(IF($F$22="TEMPF",RTD("ice.xl",,"*H",$O15,AV$7,"D",AV$6,,,1)*(9/5)+32,RTD("ice.xl",,"*H",$O15,AV$7,"D",AV$6,,,1)*AV$8),"-")</f>
        <v>23.21</v>
      </c>
      <c r="AW15" s="103">
        <f ca="1">IFERROR(IF($F$22="TEMPF",RTD("ice.xl",,"*H",$O15,AW$7,"D",AW$6,,,1)*(9/5),RTD("ice.xl",,"*H",$O15,AW$7,"D",AW$6,,,1)*AW$8),"-")</f>
        <v>2.2200000000000002</v>
      </c>
      <c r="AX15" s="104">
        <f ca="1">IFERROR(IF($F$22="TEMPF",RTD("ice.xl",,"*H",$O15,AX$7,"D",AX$6,,,1)*(9/5),RTD("ice.xl",,"*H",$O15,AX$7,"D",AX$6,,,1)*AX$8),"-")</f>
        <v>2.08</v>
      </c>
      <c r="AY15" s="101">
        <f ca="1">IFERROR(IF($F$22="TEMPF",RTD("ice.xl",,"*H",$O15,AY$7,"D",AY$6,,,1)*(9/5)+32,RTD("ice.xl",,"*H",$O15,AY$7,"D",AY$6,,,1)*AY$8),"-")</f>
        <v>29.03</v>
      </c>
      <c r="AZ15" s="102">
        <f ca="1">IFERROR(IF($F$22="TEMPF",RTD("ice.xl",,"*H",$O15,AZ$7,"D",AZ$6,,,1)*(9/5)+32,RTD("ice.xl",,"*H",$O15,AZ$7,"D",AZ$6,,,1)*AZ$8),"-")</f>
        <v>25.2</v>
      </c>
      <c r="BA15" s="102">
        <f ca="1">IFERROR(IF($F$22="TEMPF",RTD("ice.xl",,"*H",$O15,BA$7,"D",BA$6,,,1)*(9/5)+32,RTD("ice.xl",,"*H",$O15,BA$7,"D",BA$6,,,1)*BA$8),"-")</f>
        <v>21.36</v>
      </c>
      <c r="BB15" s="103">
        <f ca="1">IFERROR(IF($F$22="TEMPF",RTD("ice.xl",,"*H",$O15,BB$7,"D",BB$6,,,1)*(9/5),RTD("ice.xl",,"*H",$O15,BB$7,"D",BB$6,,,1)*BB$8),"-")</f>
        <v>-0.56000000000000005</v>
      </c>
      <c r="BC15" s="104">
        <f ca="1">IFERROR(IF($F$22="TEMPF",RTD("ice.xl",,"*H",$O15,BC$7,"D",BC$6,,,1)*(9/5),RTD("ice.xl",,"*H",$O15,BC$7,"D",BC$6,,,1)*BC$8),"-")</f>
        <v>-0.36</v>
      </c>
      <c r="BD15" s="101">
        <f ca="1">IFERROR(IF($F$22="TEMPF",RTD("ice.xl",,"*H",$O15,BD$7,"D",BD$6,,,1)*(9/5)+32,RTD("ice.xl",,"*H",$O15,BD$7,"D",BD$6,,,1)*BD$8),"-")</f>
        <v>31.3</v>
      </c>
      <c r="BE15" s="102">
        <f ca="1">IFERROR(IF($F$22="TEMPF",RTD("ice.xl",,"*H",$O15,BE$7,"D",BE$6,,,1)*(9/5)+32,RTD("ice.xl",,"*H",$O15,BE$7,"D",BE$6,,,1)*BE$8),"-")</f>
        <v>25.78</v>
      </c>
      <c r="BF15" s="102">
        <f ca="1">IFERROR(IF($F$22="TEMPF",RTD("ice.xl",,"*H",$O15,BF$7,"D",BF$6,,,1)*(9/5)+32,RTD("ice.xl",,"*H",$O15,BF$7,"D",BF$6,,,1)*BF$8),"-")</f>
        <v>20.260000000000002</v>
      </c>
      <c r="BG15" s="103">
        <f ca="1">IFERROR(IF($F$22="TEMPF",RTD("ice.xl",,"*H",$O15,BG$7,"D",BG$6,,,1)*(9/5),RTD("ice.xl",,"*H",$O15,BG$7,"D",BG$6,,,1)*BG$8),"-")</f>
        <v>1.52</v>
      </c>
      <c r="BH15" s="104">
        <f ca="1">IFERROR(IF($F$22="TEMPF",RTD("ice.xl",,"*H",$O15,BH$7,"D",BH$6,,,1)*(9/5),RTD("ice.xl",,"*H",$O15,BH$7,"D",BH$6,,,1)*BH$8),"-")</f>
        <v>0.78</v>
      </c>
      <c r="BI15" s="101">
        <f ca="1">IFERROR(IF($F$22="TEMPF",RTD("ice.xl",,"*H",$O15,BI$7,"D",BI$6,,,1)*(9/5)+32,RTD("ice.xl",,"*H",$O15,BI$7,"D",BI$6,,,1)*BI$8),"-")</f>
        <v>28.66</v>
      </c>
      <c r="BJ15" s="102">
        <f ca="1">IFERROR(IF($F$22="TEMPF",RTD("ice.xl",,"*H",$O15,BJ$7,"D",BJ$6,,,1)*(9/5)+32,RTD("ice.xl",,"*H",$O15,BJ$7,"D",BJ$6,,,1)*BJ$8),"-")</f>
        <v>25.21</v>
      </c>
      <c r="BK15" s="102">
        <f ca="1">IFERROR(IF($F$22="TEMPF",RTD("ice.xl",,"*H",$O15,BK$7,"D",BK$6,,,1)*(9/5)+32,RTD("ice.xl",,"*H",$O15,BK$7,"D",BK$6,,,1)*BK$8),"-")</f>
        <v>21.76</v>
      </c>
      <c r="BL15" s="103">
        <f ca="1">IFERROR(IF($F$22="TEMPF",RTD("ice.xl",,"*H",$O15,BL$7,"D",BL$6,,,1)*(9/5),RTD("ice.xl",,"*H",$O15,BL$7,"D",BL$6,,,1)*BL$8),"-")</f>
        <v>0.01</v>
      </c>
      <c r="BM15" s="104">
        <f ca="1">IFERROR(IF($F$22="TEMPF",RTD("ice.xl",,"*H",$O15,BM$7,"D",BM$6,,,1)*(9/5),RTD("ice.xl",,"*H",$O15,BM$7,"D",BM$6,,,1)*BM$8),"-")</f>
        <v>0.21</v>
      </c>
      <c r="BN15" s="101">
        <f ca="1">IFERROR(IF($F$22="TEMPF",RTD("ice.xl",,"*H",$O15,BN$7,"D",BN$6,,,1)*(9/5)+32,RTD("ice.xl",,"*H",$O15,BN$7,"D",BN$6,,,1)*BN$8),"-")</f>
        <v>23.78</v>
      </c>
      <c r="BO15" s="102">
        <f ca="1">IFERROR(IF($F$22="TEMPF",RTD("ice.xl",,"*H",$O15,BO$7,"D",BO$6,,,1)*(9/5)+32,RTD("ice.xl",,"*H",$O15,BO$7,"D",BO$6,,,1)*BO$8),"-")</f>
        <v>22.5</v>
      </c>
      <c r="BP15" s="102">
        <f ca="1">IFERROR(IF($F$22="TEMPF",RTD("ice.xl",,"*H",$O15,BP$7,"D",BP$6,,,1)*(9/5)+32,RTD("ice.xl",,"*H",$O15,BP$7,"D",BP$6,,,1)*BP$8),"-")</f>
        <v>21.22</v>
      </c>
      <c r="BQ15" s="103">
        <f ca="1">IFERROR(IF($F$22="TEMPF",RTD("ice.xl",,"*H",$O15,BQ$7,"D",BQ$6,,,1)*(9/5),RTD("ice.xl",,"*H",$O15,BQ$7,"D",BQ$6,,,1)*BQ$8),"-")</f>
        <v>-5.42</v>
      </c>
      <c r="BR15" s="104">
        <f ca="1">IFERROR(IF($F$22="TEMPF",RTD("ice.xl",,"*H",$O15,BR$7,"D",BR$6,,,1)*(9/5),RTD("ice.xl",,"*H",$O15,BR$7,"D",BR$6,,,1)*BR$8),"-")</f>
        <v>-2.5</v>
      </c>
      <c r="BS15" s="101">
        <f ca="1">IFERROR(IF($F$22="TEMPF",RTD("ice.xl",,"*H",$O15,BS$7,"D",BS$6,,,1)*(9/5)+32,RTD("ice.xl",,"*H",$O15,BS$7,"D",BS$6,,,1)*BS$8),"-")</f>
        <v>30.14</v>
      </c>
      <c r="BT15" s="102">
        <f ca="1">IFERROR(IF($F$22="TEMPF",RTD("ice.xl",,"*H",$O15,BT$7,"D",BT$6,,,1)*(9/5)+32,RTD("ice.xl",,"*H",$O15,BT$7,"D",BT$6,,,1)*BT$8),"-")</f>
        <v>25.87</v>
      </c>
      <c r="BU15" s="102">
        <f ca="1">IFERROR(IF($F$22="TEMPF",RTD("ice.xl",,"*H",$O15,BU$7,"D",BU$6,,,1)*(9/5)+32,RTD("ice.xl",,"*H",$O15,BU$7,"D",BU$6,,,1)*BU$8),"-")</f>
        <v>21.6</v>
      </c>
      <c r="BV15" s="103">
        <f ca="1">IFERROR(IF($F$22="TEMPF",RTD("ice.xl",,"*H",$O15,BV$7,"D",BV$6,,,1)*(9/5),RTD("ice.xl",,"*H",$O15,BV$7,"D",BV$6,,,1)*BV$8),"-")</f>
        <v>-3.63</v>
      </c>
      <c r="BW15" s="104">
        <f ca="1">IFERROR(IF($F$22="TEMPF",RTD("ice.xl",,"*H",$O15,BW$7,"D",BW$6,,,1)*(9/5),RTD("ice.xl",,"*H",$O15,BW$7,"D",BW$6,,,1)*BW$8),"-")</f>
        <v>0.87</v>
      </c>
      <c r="BX15" s="101">
        <f ca="1">IFERROR(IF($F$22="TEMPF",RTD("ice.xl",,"*H",$O15,BX$7,"D",BX$6,,,1)*(9/5)+32,RTD("ice.xl",,"*H",$O15,BX$7,"D",BX$6,,,1)*BX$8),"-")</f>
        <v>35.880000000000003</v>
      </c>
      <c r="BY15" s="102">
        <f ca="1">IFERROR(IF($F$22="TEMPF",RTD("ice.xl",,"*H",$O15,BY$7,"D",BY$6,,,1)*(9/5)+32,RTD("ice.xl",,"*H",$O15,BY$7,"D",BY$6,,,1)*BY$8),"-")</f>
        <v>29.2</v>
      </c>
      <c r="BZ15" s="102">
        <f ca="1">IFERROR(IF($F$22="TEMPF",RTD("ice.xl",,"*H",$O15,BZ$7,"D",BZ$6,,,1)*(9/5)+32,RTD("ice.xl",,"*H",$O15,BZ$7,"D",BZ$6,,,1)*BZ$8),"-")</f>
        <v>22.53</v>
      </c>
      <c r="CA15" s="103">
        <f ca="1">IFERROR(IF($F$22="TEMPF",RTD("ice.xl",,"*H",$O15,CA$7,"D",CA$6,,,1)*(9/5),RTD("ice.xl",,"*H",$O15,CA$7,"D",CA$6,,,1)*CA$8),"-")</f>
        <v>0.18</v>
      </c>
      <c r="CB15" s="104">
        <f ca="1">IFERROR(IF($F$22="TEMPF",RTD("ice.xl",,"*H",$O15,CB$7,"D",CB$6,,,1)*(9/5),RTD("ice.xl",,"*H",$O15,CB$7,"D",CB$6,,,1)*CB$8),"-")</f>
        <v>4.2</v>
      </c>
      <c r="CC15" s="101">
        <f ca="1">IFERROR(IF($F$22="TEMPF",RTD("ice.xl",,"*H",$O15,CC$7,"D",CC$6,,,1)*(9/5)+32,RTD("ice.xl",,"*H",$O15,CC$7,"D",CC$6,,,1)*CC$8),"-")</f>
        <v>35.54</v>
      </c>
      <c r="CD15" s="102">
        <f ca="1">IFERROR(IF($F$22="TEMPF",RTD("ice.xl",,"*H",$O15,CD$7,"D",CD$6,,,1)*(9/5)+32,RTD("ice.xl",,"*H",$O15,CD$7,"D",CD$6,,,1)*CD$8),"-")</f>
        <v>29.96</v>
      </c>
      <c r="CE15" s="102">
        <f ca="1">IFERROR(IF($F$22="TEMPF",RTD("ice.xl",,"*H",$O15,CE$7,"D",CE$6,,,1)*(9/5)+32,RTD("ice.xl",,"*H",$O15,CE$7,"D",CE$6,,,1)*CE$8),"-")</f>
        <v>24.38</v>
      </c>
      <c r="CF15" s="103">
        <f ca="1">IFERROR(IF($F$22="TEMPF",RTD("ice.xl",,"*H",$O15,CF$7,"D",CF$6,,,1)*(9/5),RTD("ice.xl",,"*H",$O15,CF$7,"D",CF$6,,,1)*CF$8),"-")</f>
        <v>2.74</v>
      </c>
      <c r="CG15" s="104">
        <f ca="1">IFERROR(IF($F$22="TEMPF",RTD("ice.xl",,"*H",$O15,CG$7,"D",CG$6,,,1)*(9/5),RTD("ice.xl",,"*H",$O15,CG$7,"D",CG$6,,,1)*CG$8),"-")</f>
        <v>5.52</v>
      </c>
      <c r="CH15" s="101">
        <f ca="1">IFERROR(IF($F$22="TEMPF",RTD("ice.xl",,"*H",$O15,CH$7,"D",CH$6,,,1)*(9/5)+32,RTD("ice.xl",,"*H",$O15,CH$7,"D",CH$6,,,1)*CH$8),"-")</f>
        <v>29.55</v>
      </c>
      <c r="CI15" s="102">
        <f ca="1">IFERROR(IF($F$22="TEMPF",RTD("ice.xl",,"*H",$O15,CI$7,"D",CI$6,,,1)*(9/5)+32,RTD("ice.xl",,"*H",$O15,CI$7,"D",CI$6,,,1)*CI$8),"-")</f>
        <v>26.08</v>
      </c>
      <c r="CJ15" s="102">
        <f ca="1">IFERROR(IF($F$22="TEMPF",RTD("ice.xl",,"*H",$O15,CJ$7,"D",CJ$6,,,1)*(9/5)+32,RTD("ice.xl",,"*H",$O15,CJ$7,"D",CJ$6,,,1)*CJ$8),"-")</f>
        <v>22.61</v>
      </c>
      <c r="CK15" s="103">
        <f ca="1">IFERROR(IF($F$22="TEMPF",RTD("ice.xl",,"*H",$O15,CK$7,"D",CK$6,,,1)*(9/5),RTD("ice.xl",,"*H",$O15,CK$7,"D",CK$6,,,1)*CK$8),"-")</f>
        <v>0.94</v>
      </c>
      <c r="CL15" s="104">
        <f ca="1">IFERROR(IF($F$22="TEMPF",RTD("ice.xl",,"*H",$O15,CL$7,"D",CL$6,,,1)*(9/5),RTD("ice.xl",,"*H",$O15,CL$7,"D",CL$6,,,1)*CL$8),"-")</f>
        <v>1.64</v>
      </c>
      <c r="CM15" s="101">
        <f ca="1">IFERROR(IF($F$22="TEMPF",RTD("ice.xl",,"*H",$O15,CM$7,"D",CM$6,,,1)*(9/5)+32,RTD("ice.xl",,"*H",$O15,CM$7,"D",CM$6,,,1)*CM$8),"-")</f>
        <v>28.64</v>
      </c>
      <c r="CN15" s="102">
        <f ca="1">IFERROR(IF($F$22="TEMPF",RTD("ice.xl",,"*H",$O15,CN$7,"D",CN$6,,,1)*(9/5)+32,RTD("ice.xl",,"*H",$O15,CN$7,"D",CN$6,,,1)*CN$8),"-")</f>
        <v>24.97</v>
      </c>
      <c r="CO15" s="102">
        <f ca="1">IFERROR(IF($F$22="TEMPF",RTD("ice.xl",,"*H",$O15,CO$7,"D",CO$6,,,1)*(9/5)+32,RTD("ice.xl",,"*H",$O15,CO$7,"D",CO$6,,,1)*CO$8),"-")</f>
        <v>21.3</v>
      </c>
      <c r="CP15" s="103" t="str">
        <f ca="1">IFERROR(IF($F$22="TEMPF",RTD("ice.xl",,"*H",$O15,CP$7,"D",CP$6,,,1)*(9/5),RTD("ice.xl",,"*H",$O15,CP$7,"D",CP$6,,,1)*CP$8),"-")</f>
        <v>-</v>
      </c>
      <c r="CQ15" s="104">
        <f ca="1">IFERROR(IF($F$22="TEMPF",RTD("ice.xl",,"*H",$O15,CQ$7,"D",CQ$6,,,1)*(9/5),RTD("ice.xl",,"*H",$O15,CQ$7,"D",CQ$6,,,1)*CQ$8),"-")</f>
        <v>0.53</v>
      </c>
    </row>
    <row r="16" spans="1:95" x14ac:dyDescent="0.35">
      <c r="G16" s="105" t="str">
        <f>IF(F17="temp","2M Daily Avg Temp","Cooling Degree Day 65 degrees")</f>
        <v>2M Daily Avg Temp</v>
      </c>
      <c r="H16" s="106"/>
      <c r="I16" s="94"/>
      <c r="J16" s="95" t="e">
        <f>VLOOKUP($I16,Master!$R$2:$S$10,2,FALSE)</f>
        <v>#N/A</v>
      </c>
      <c r="K16" s="94"/>
      <c r="L16" s="95" t="str">
        <f t="shared" si="61"/>
        <v>Location</v>
      </c>
      <c r="M16" s="96"/>
      <c r="N16" s="94" t="e">
        <f>VLOOKUP(M16,Master!$E:$F,2,FALSE)</f>
        <v>#N/A</v>
      </c>
      <c r="O16" s="50" t="e">
        <f t="shared" si="62"/>
        <v>#N/A</v>
      </c>
      <c r="P16" s="101" t="str">
        <f ca="1">IFERROR(IF($F$22="TEMPF",RTD("ice.xl",,"*H",$O16,P$7,"D",P$6,,,1)*(9/5)+32,RTD("ice.xl",,"*H",$O16,P$7,"D",P$6,,,1)*P$8),"-")</f>
        <v>-</v>
      </c>
      <c r="Q16" s="102" t="str">
        <f ca="1">IFERROR(IF($F$22="TEMPF",RTD("ice.xl",,"*H",$O16,Q$7,"D",Q$6,,,1)*(9/5)+32,RTD("ice.xl",,"*H",$O16,Q$7,"D",Q$6,,,1)*Q$8),"-")</f>
        <v>-</v>
      </c>
      <c r="R16" s="102" t="str">
        <f ca="1">IFERROR(IF($F$22="TEMPF",RTD("ice.xl",,"*H",$O16,R$7,"D",R$6,,,1)*(9/5)+32,RTD("ice.xl",,"*H",$O16,R$7,"D",R$6,,,1)*R$8),"-")</f>
        <v>-</v>
      </c>
      <c r="S16" s="103" t="str">
        <f ca="1">IFERROR(IF($F$22="TEMPF",RTD("ice.xl",,"*H",$O16,S$7,"D",S$6,,,1)*(9/5),RTD("ice.xl",,"*H",$O16,S$7,"D",S$6,,,1)*S$8),"-")</f>
        <v>-</v>
      </c>
      <c r="T16" s="104" t="str">
        <f ca="1">IFERROR(IF($F$22="TEMPF",RTD("ice.xl",,"*H",$O16,T$7,"D",T$6,,,1)*(9/5),RTD("ice.xl",,"*H",$O16,T$7,"D",T$6,,,1)*T$8),"-")</f>
        <v>-</v>
      </c>
      <c r="U16" s="101" t="str">
        <f ca="1">IFERROR(IF($F$22="TEMPF",RTD("ice.xl",,"*H",$O16,U$7,"D",U$6,,,1)*(9/5)+32,RTD("ice.xl",,"*H",$O16,U$7,"D",U$6,,,1)*U$8),"-")</f>
        <v>-</v>
      </c>
      <c r="V16" s="102" t="str">
        <f ca="1">IFERROR(IF($F$22="TEMPF",RTD("ice.xl",,"*H",$O16,V$7,"D",V$6,,,1)*(9/5)+32,RTD("ice.xl",,"*H",$O16,V$7,"D",V$6,,,1)*V$8),"-")</f>
        <v>-</v>
      </c>
      <c r="W16" s="102" t="str">
        <f ca="1">IFERROR(IF($F$22="TEMPF",RTD("ice.xl",,"*H",$O16,W$7,"D",W$6,,,1)*(9/5)+32,RTD("ice.xl",,"*H",$O16,W$7,"D",W$6,,,1)*W$8),"-")</f>
        <v>-</v>
      </c>
      <c r="X16" s="103" t="str">
        <f ca="1">IFERROR(IF($F$22="TEMPF",RTD("ice.xl",,"*H",$O16,X$7,"D",X$6,,,1)*(9/5),RTD("ice.xl",,"*H",$O16,X$7,"D",X$6,,,1)*X$8),"-")</f>
        <v>-</v>
      </c>
      <c r="Y16" s="104" t="str">
        <f ca="1">IFERROR(IF($F$22="TEMPF",RTD("ice.xl",,"*H",$O16,Y$7,"D",Y$6,,,1)*(9/5),RTD("ice.xl",,"*H",$O16,Y$7,"D",Y$6,,,1)*Y$8),"-")</f>
        <v>-</v>
      </c>
      <c r="Z16" s="101" t="str">
        <f ca="1">IFERROR(IF($F$22="TEMPF",RTD("ice.xl",,"*H",$O16,Z$7,"D",Z$6,,,1)*(9/5)+32,RTD("ice.xl",,"*H",$O16,Z$7,"D",Z$6,,,1)*Z$8),"-")</f>
        <v>-</v>
      </c>
      <c r="AA16" s="102" t="str">
        <f ca="1">IFERROR(IF($F$22="TEMPF",RTD("ice.xl",,"*H",$O16,AA$7,"D",AA$6,,,1)*(9/5)+32,RTD("ice.xl",,"*H",$O16,AA$7,"D",AA$6,,,1)*AA$8),"-")</f>
        <v>-</v>
      </c>
      <c r="AB16" s="102" t="str">
        <f ca="1">IFERROR(IF($F$22="TEMPF",RTD("ice.xl",,"*H",$O16,AB$7,"D",AB$6,,,1)*(9/5)+32,RTD("ice.xl",,"*H",$O16,AB$7,"D",AB$6,,,1)*AB$8),"-")</f>
        <v>-</v>
      </c>
      <c r="AC16" s="103" t="str">
        <f ca="1">IFERROR(IF($F$22="TEMPF",RTD("ice.xl",,"*H",$O16,AC$7,"D",AC$6,,,1)*(9/5),RTD("ice.xl",,"*H",$O16,AC$7,"D",AC$6,,,1)*AC$8),"-")</f>
        <v>-</v>
      </c>
      <c r="AD16" s="104" t="str">
        <f ca="1">IFERROR(IF($F$22="TEMPF",RTD("ice.xl",,"*H",$O16,AD$7,"D",AD$6,,,1)*(9/5),RTD("ice.xl",,"*H",$O16,AD$7,"D",AD$6,,,1)*AD$8),"-")</f>
        <v>-</v>
      </c>
      <c r="AE16" s="101" t="str">
        <f ca="1">IFERROR(IF($F$22="TEMPF",RTD("ice.xl",,"*H",$O16,AE$7,"D",AE$6,,,1)*(9/5)+32,RTD("ice.xl",,"*H",$O16,AE$7,"D",AE$6,,,1)*AE$8),"-")</f>
        <v>-</v>
      </c>
      <c r="AF16" s="102" t="str">
        <f ca="1">IFERROR(IF($F$22="TEMPF",RTD("ice.xl",,"*H",$O16,AF$7,"D",AF$6,,,1)*(9/5)+32,RTD("ice.xl",,"*H",$O16,AF$7,"D",AF$6,,,1)*AF$8),"-")</f>
        <v>-</v>
      </c>
      <c r="AG16" s="102" t="str">
        <f ca="1">IFERROR(IF($F$22="TEMPF",RTD("ice.xl",,"*H",$O16,AG$7,"D",AG$6,,,1)*(9/5)+32,RTD("ice.xl",,"*H",$O16,AG$7,"D",AG$6,,,1)*AG$8),"-")</f>
        <v>-</v>
      </c>
      <c r="AH16" s="103" t="str">
        <f ca="1">IFERROR(IF($F$22="TEMPF",RTD("ice.xl",,"*H",$O16,AH$7,"D",AH$6,,,1)*(9/5),RTD("ice.xl",,"*H",$O16,AH$7,"D",AH$6,,,1)*AH$8),"-")</f>
        <v>-</v>
      </c>
      <c r="AI16" s="104" t="str">
        <f ca="1">IFERROR(IF($F$22="TEMPF",RTD("ice.xl",,"*H",$O16,AI$7,"D",AI$6,,,1)*(9/5),RTD("ice.xl",,"*H",$O16,AI$7,"D",AI$6,,,1)*AI$8),"-")</f>
        <v>-</v>
      </c>
      <c r="AJ16" s="101" t="str">
        <f ca="1">IFERROR(IF($F$22="TEMPF",RTD("ice.xl",,"*H",$O16,AJ$7,"D",AJ$6,,,1)*(9/5)+32,RTD("ice.xl",,"*H",$O16,AJ$7,"D",AJ$6,,,1)*AJ$8),"-")</f>
        <v>-</v>
      </c>
      <c r="AK16" s="102" t="str">
        <f ca="1">IFERROR(IF($F$22="TEMPF",RTD("ice.xl",,"*H",$O16,AK$7,"D",AK$6,,,1)*(9/5)+32,RTD("ice.xl",,"*H",$O16,AK$7,"D",AK$6,,,1)*AK$8),"-")</f>
        <v>-</v>
      </c>
      <c r="AL16" s="102" t="str">
        <f ca="1">IFERROR(IF($F$22="TEMPF",RTD("ice.xl",,"*H",$O16,AL$7,"D",AL$6,,,1)*(9/5)+32,RTD("ice.xl",,"*H",$O16,AL$7,"D",AL$6,,,1)*AL$8),"-")</f>
        <v>-</v>
      </c>
      <c r="AM16" s="103" t="str">
        <f ca="1">IFERROR(IF($F$22="TEMPF",RTD("ice.xl",,"*H",$O16,AM$7,"D",AM$6,,,1)*(9/5),RTD("ice.xl",,"*H",$O16,AM$7,"D",AM$6,,,1)*AM$8),"-")</f>
        <v>-</v>
      </c>
      <c r="AN16" s="104" t="str">
        <f ca="1">IFERROR(IF($F$22="TEMPF",RTD("ice.xl",,"*H",$O16,AN$7,"D",AN$6,,,1)*(9/5),RTD("ice.xl",,"*H",$O16,AN$7,"D",AN$6,,,1)*AN$8),"-")</f>
        <v>-</v>
      </c>
      <c r="AO16" s="101" t="str">
        <f ca="1">IFERROR(IF($F$22="TEMPF",RTD("ice.xl",,"*H",$O16,AO$7,"D",AO$6,,,1)*(9/5)+32,RTD("ice.xl",,"*H",$O16,AO$7,"D",AO$6,,,1)*AO$8),"-")</f>
        <v>-</v>
      </c>
      <c r="AP16" s="102" t="str">
        <f ca="1">IFERROR(IF($F$22="TEMPF",RTD("ice.xl",,"*H",$O16,AP$7,"D",AP$6,,,1)*(9/5)+32,RTD("ice.xl",,"*H",$O16,AP$7,"D",AP$6,,,1)*AP$8),"-")</f>
        <v>-</v>
      </c>
      <c r="AQ16" s="102" t="str">
        <f ca="1">IFERROR(IF($F$22="TEMPF",RTD("ice.xl",,"*H",$O16,AQ$7,"D",AQ$6,,,1)*(9/5)+32,RTD("ice.xl",,"*H",$O16,AQ$7,"D",AQ$6,,,1)*AQ$8),"-")</f>
        <v>-</v>
      </c>
      <c r="AR16" s="103" t="str">
        <f ca="1">IFERROR(IF($F$22="TEMPF",RTD("ice.xl",,"*H",$O16,AR$7,"D",AR$6,,,1)*(9/5),RTD("ice.xl",,"*H",$O16,AR$7,"D",AR$6,,,1)*AR$8),"-")</f>
        <v>-</v>
      </c>
      <c r="AS16" s="104" t="str">
        <f ca="1">IFERROR(IF($F$22="TEMPF",RTD("ice.xl",,"*H",$O16,AS$7,"D",AS$6,,,1)*(9/5),RTD("ice.xl",,"*H",$O16,AS$7,"D",AS$6,,,1)*AS$8),"-")</f>
        <v>-</v>
      </c>
      <c r="AT16" s="101" t="str">
        <f ca="1">IFERROR(IF($F$22="TEMPF",RTD("ice.xl",,"*H",$O16,AT$7,"D",AT$6,,,1)*(9/5)+32,RTD("ice.xl",,"*H",$O16,AT$7,"D",AT$6,,,1)*AT$8),"-")</f>
        <v>-</v>
      </c>
      <c r="AU16" s="102" t="str">
        <f ca="1">IFERROR(IF($F$22="TEMPF",RTD("ice.xl",,"*H",$O16,AU$7,"D",AU$6,,,1)*(9/5)+32,RTD("ice.xl",,"*H",$O16,AU$7,"D",AU$6,,,1)*AU$8),"-")</f>
        <v>-</v>
      </c>
      <c r="AV16" s="102" t="str">
        <f ca="1">IFERROR(IF($F$22="TEMPF",RTD("ice.xl",,"*H",$O16,AV$7,"D",AV$6,,,1)*(9/5)+32,RTD("ice.xl",,"*H",$O16,AV$7,"D",AV$6,,,1)*AV$8),"-")</f>
        <v>-</v>
      </c>
      <c r="AW16" s="103" t="str">
        <f ca="1">IFERROR(IF($F$22="TEMPF",RTD("ice.xl",,"*H",$O16,AW$7,"D",AW$6,,,1)*(9/5),RTD("ice.xl",,"*H",$O16,AW$7,"D",AW$6,,,1)*AW$8),"-")</f>
        <v>-</v>
      </c>
      <c r="AX16" s="104" t="str">
        <f ca="1">IFERROR(IF($F$22="TEMPF",RTD("ice.xl",,"*H",$O16,AX$7,"D",AX$6,,,1)*(9/5),RTD("ice.xl",,"*H",$O16,AX$7,"D",AX$6,,,1)*AX$8),"-")</f>
        <v>-</v>
      </c>
      <c r="AY16" s="101" t="str">
        <f ca="1">IFERROR(IF($F$22="TEMPF",RTD("ice.xl",,"*H",$O16,AY$7,"D",AY$6,,,1)*(9/5)+32,RTD("ice.xl",,"*H",$O16,AY$7,"D",AY$6,,,1)*AY$8),"-")</f>
        <v>-</v>
      </c>
      <c r="AZ16" s="102" t="str">
        <f ca="1">IFERROR(IF($F$22="TEMPF",RTD("ice.xl",,"*H",$O16,AZ$7,"D",AZ$6,,,1)*(9/5)+32,RTD("ice.xl",,"*H",$O16,AZ$7,"D",AZ$6,,,1)*AZ$8),"-")</f>
        <v>-</v>
      </c>
      <c r="BA16" s="102" t="str">
        <f ca="1">IFERROR(IF($F$22="TEMPF",RTD("ice.xl",,"*H",$O16,BA$7,"D",BA$6,,,1)*(9/5)+32,RTD("ice.xl",,"*H",$O16,BA$7,"D",BA$6,,,1)*BA$8),"-")</f>
        <v>-</v>
      </c>
      <c r="BB16" s="103" t="str">
        <f ca="1">IFERROR(IF($F$22="TEMPF",RTD("ice.xl",,"*H",$O16,BB$7,"D",BB$6,,,1)*(9/5),RTD("ice.xl",,"*H",$O16,BB$7,"D",BB$6,,,1)*BB$8),"-")</f>
        <v>-</v>
      </c>
      <c r="BC16" s="104" t="str">
        <f ca="1">IFERROR(IF($F$22="TEMPF",RTD("ice.xl",,"*H",$O16,BC$7,"D",BC$6,,,1)*(9/5),RTD("ice.xl",,"*H",$O16,BC$7,"D",BC$6,,,1)*BC$8),"-")</f>
        <v>-</v>
      </c>
      <c r="BD16" s="101" t="str">
        <f ca="1">IFERROR(IF($F$22="TEMPF",RTD("ice.xl",,"*H",$O16,BD$7,"D",BD$6,,,1)*(9/5)+32,RTD("ice.xl",,"*H",$O16,BD$7,"D",BD$6,,,1)*BD$8),"-")</f>
        <v>-</v>
      </c>
      <c r="BE16" s="102" t="str">
        <f ca="1">IFERROR(IF($F$22="TEMPF",RTD("ice.xl",,"*H",$O16,BE$7,"D",BE$6,,,1)*(9/5)+32,RTD("ice.xl",,"*H",$O16,BE$7,"D",BE$6,,,1)*BE$8),"-")</f>
        <v>-</v>
      </c>
      <c r="BF16" s="102" t="str">
        <f ca="1">IFERROR(IF($F$22="TEMPF",RTD("ice.xl",,"*H",$O16,BF$7,"D",BF$6,,,1)*(9/5)+32,RTD("ice.xl",,"*H",$O16,BF$7,"D",BF$6,,,1)*BF$8),"-")</f>
        <v>-</v>
      </c>
      <c r="BG16" s="103" t="str">
        <f ca="1">IFERROR(IF($F$22="TEMPF",RTD("ice.xl",,"*H",$O16,BG$7,"D",BG$6,,,1)*(9/5),RTD("ice.xl",,"*H",$O16,BG$7,"D",BG$6,,,1)*BG$8),"-")</f>
        <v>-</v>
      </c>
      <c r="BH16" s="104" t="str">
        <f ca="1">IFERROR(IF($F$22="TEMPF",RTD("ice.xl",,"*H",$O16,BH$7,"D",BH$6,,,1)*(9/5),RTD("ice.xl",,"*H",$O16,BH$7,"D",BH$6,,,1)*BH$8),"-")</f>
        <v>-</v>
      </c>
      <c r="BI16" s="101" t="str">
        <f ca="1">IFERROR(IF($F$22="TEMPF",RTD("ice.xl",,"*H",$O16,BI$7,"D",BI$6,,,1)*(9/5)+32,RTD("ice.xl",,"*H",$O16,BI$7,"D",BI$6,,,1)*BI$8),"-")</f>
        <v>-</v>
      </c>
      <c r="BJ16" s="102" t="str">
        <f ca="1">IFERROR(IF($F$22="TEMPF",RTD("ice.xl",,"*H",$O16,BJ$7,"D",BJ$6,,,1)*(9/5)+32,RTD("ice.xl",,"*H",$O16,BJ$7,"D",BJ$6,,,1)*BJ$8),"-")</f>
        <v>-</v>
      </c>
      <c r="BK16" s="102" t="str">
        <f ca="1">IFERROR(IF($F$22="TEMPF",RTD("ice.xl",,"*H",$O16,BK$7,"D",BK$6,,,1)*(9/5)+32,RTD("ice.xl",,"*H",$O16,BK$7,"D",BK$6,,,1)*BK$8),"-")</f>
        <v>-</v>
      </c>
      <c r="BL16" s="103" t="str">
        <f ca="1">IFERROR(IF($F$22="TEMPF",RTD("ice.xl",,"*H",$O16,BL$7,"D",BL$6,,,1)*(9/5),RTD("ice.xl",,"*H",$O16,BL$7,"D",BL$6,,,1)*BL$8),"-")</f>
        <v>-</v>
      </c>
      <c r="BM16" s="104" t="str">
        <f ca="1">IFERROR(IF($F$22="TEMPF",RTD("ice.xl",,"*H",$O16,BM$7,"D",BM$6,,,1)*(9/5),RTD("ice.xl",,"*H",$O16,BM$7,"D",BM$6,,,1)*BM$8),"-")</f>
        <v>-</v>
      </c>
      <c r="BN16" s="101" t="str">
        <f ca="1">IFERROR(IF($F$22="TEMPF",RTD("ice.xl",,"*H",$O16,BN$7,"D",BN$6,,,1)*(9/5)+32,RTD("ice.xl",,"*H",$O16,BN$7,"D",BN$6,,,1)*BN$8),"-")</f>
        <v>-</v>
      </c>
      <c r="BO16" s="102" t="str">
        <f ca="1">IFERROR(IF($F$22="TEMPF",RTD("ice.xl",,"*H",$O16,BO$7,"D",BO$6,,,1)*(9/5)+32,RTD("ice.xl",,"*H",$O16,BO$7,"D",BO$6,,,1)*BO$8),"-")</f>
        <v>-</v>
      </c>
      <c r="BP16" s="102" t="str">
        <f ca="1">IFERROR(IF($F$22="TEMPF",RTD("ice.xl",,"*H",$O16,BP$7,"D",BP$6,,,1)*(9/5)+32,RTD("ice.xl",,"*H",$O16,BP$7,"D",BP$6,,,1)*BP$8),"-")</f>
        <v>-</v>
      </c>
      <c r="BQ16" s="103" t="str">
        <f ca="1">IFERROR(IF($F$22="TEMPF",RTD("ice.xl",,"*H",$O16,BQ$7,"D",BQ$6,,,1)*(9/5),RTD("ice.xl",,"*H",$O16,BQ$7,"D",BQ$6,,,1)*BQ$8),"-")</f>
        <v>-</v>
      </c>
      <c r="BR16" s="104" t="str">
        <f ca="1">IFERROR(IF($F$22="TEMPF",RTD("ice.xl",,"*H",$O16,BR$7,"D",BR$6,,,1)*(9/5),RTD("ice.xl",,"*H",$O16,BR$7,"D",BR$6,,,1)*BR$8),"-")</f>
        <v>-</v>
      </c>
      <c r="BS16" s="101" t="str">
        <f ca="1">IFERROR(IF($F$22="TEMPF",RTD("ice.xl",,"*H",$O16,BS$7,"D",BS$6,,,1)*(9/5)+32,RTD("ice.xl",,"*H",$O16,BS$7,"D",BS$6,,,1)*BS$8),"-")</f>
        <v>-</v>
      </c>
      <c r="BT16" s="102" t="str">
        <f ca="1">IFERROR(IF($F$22="TEMPF",RTD("ice.xl",,"*H",$O16,BT$7,"D",BT$6,,,1)*(9/5)+32,RTD("ice.xl",,"*H",$O16,BT$7,"D",BT$6,,,1)*BT$8),"-")</f>
        <v>-</v>
      </c>
      <c r="BU16" s="102" t="str">
        <f ca="1">IFERROR(IF($F$22="TEMPF",RTD("ice.xl",,"*H",$O16,BU$7,"D",BU$6,,,1)*(9/5)+32,RTD("ice.xl",,"*H",$O16,BU$7,"D",BU$6,,,1)*BU$8),"-")</f>
        <v>-</v>
      </c>
      <c r="BV16" s="103" t="str">
        <f ca="1">IFERROR(IF($F$22="TEMPF",RTD("ice.xl",,"*H",$O16,BV$7,"D",BV$6,,,1)*(9/5),RTD("ice.xl",,"*H",$O16,BV$7,"D",BV$6,,,1)*BV$8),"-")</f>
        <v>-</v>
      </c>
      <c r="BW16" s="104" t="str">
        <f ca="1">IFERROR(IF($F$22="TEMPF",RTD("ice.xl",,"*H",$O16,BW$7,"D",BW$6,,,1)*(9/5),RTD("ice.xl",,"*H",$O16,BW$7,"D",BW$6,,,1)*BW$8),"-")</f>
        <v>-</v>
      </c>
      <c r="BX16" s="101" t="str">
        <f ca="1">IFERROR(IF($F$22="TEMPF",RTD("ice.xl",,"*H",$O16,BX$7,"D",BX$6,,,1)*(9/5)+32,RTD("ice.xl",,"*H",$O16,BX$7,"D",BX$6,,,1)*BX$8),"-")</f>
        <v>-</v>
      </c>
      <c r="BY16" s="102" t="str">
        <f ca="1">IFERROR(IF($F$22="TEMPF",RTD("ice.xl",,"*H",$O16,BY$7,"D",BY$6,,,1)*(9/5)+32,RTD("ice.xl",,"*H",$O16,BY$7,"D",BY$6,,,1)*BY$8),"-")</f>
        <v>-</v>
      </c>
      <c r="BZ16" s="102" t="str">
        <f ca="1">IFERROR(IF($F$22="TEMPF",RTD("ice.xl",,"*H",$O16,BZ$7,"D",BZ$6,,,1)*(9/5)+32,RTD("ice.xl",,"*H",$O16,BZ$7,"D",BZ$6,,,1)*BZ$8),"-")</f>
        <v>-</v>
      </c>
      <c r="CA16" s="103" t="str">
        <f ca="1">IFERROR(IF($F$22="TEMPF",RTD("ice.xl",,"*H",$O16,CA$7,"D",CA$6,,,1)*(9/5),RTD("ice.xl",,"*H",$O16,CA$7,"D",CA$6,,,1)*CA$8),"-")</f>
        <v>-</v>
      </c>
      <c r="CB16" s="104" t="str">
        <f ca="1">IFERROR(IF($F$22="TEMPF",RTD("ice.xl",,"*H",$O16,CB$7,"D",CB$6,,,1)*(9/5),RTD("ice.xl",,"*H",$O16,CB$7,"D",CB$6,,,1)*CB$8),"-")</f>
        <v>-</v>
      </c>
      <c r="CC16" s="101" t="str">
        <f ca="1">IFERROR(IF($F$22="TEMPF",RTD("ice.xl",,"*H",$O16,CC$7,"D",CC$6,,,1)*(9/5)+32,RTD("ice.xl",,"*H",$O16,CC$7,"D",CC$6,,,1)*CC$8),"-")</f>
        <v>-</v>
      </c>
      <c r="CD16" s="102" t="str">
        <f ca="1">IFERROR(IF($F$22="TEMPF",RTD("ice.xl",,"*H",$O16,CD$7,"D",CD$6,,,1)*(9/5)+32,RTD("ice.xl",,"*H",$O16,CD$7,"D",CD$6,,,1)*CD$8),"-")</f>
        <v>-</v>
      </c>
      <c r="CE16" s="102" t="str">
        <f ca="1">IFERROR(IF($F$22="TEMPF",RTD("ice.xl",,"*H",$O16,CE$7,"D",CE$6,,,1)*(9/5)+32,RTD("ice.xl",,"*H",$O16,CE$7,"D",CE$6,,,1)*CE$8),"-")</f>
        <v>-</v>
      </c>
      <c r="CF16" s="103" t="str">
        <f ca="1">IFERROR(IF($F$22="TEMPF",RTD("ice.xl",,"*H",$O16,CF$7,"D",CF$6,,,1)*(9/5),RTD("ice.xl",,"*H",$O16,CF$7,"D",CF$6,,,1)*CF$8),"-")</f>
        <v>-</v>
      </c>
      <c r="CG16" s="104" t="str">
        <f ca="1">IFERROR(IF($F$22="TEMPF",RTD("ice.xl",,"*H",$O16,CG$7,"D",CG$6,,,1)*(9/5),RTD("ice.xl",,"*H",$O16,CG$7,"D",CG$6,,,1)*CG$8),"-")</f>
        <v>-</v>
      </c>
      <c r="CH16" s="101" t="str">
        <f ca="1">IFERROR(IF($F$22="TEMPF",RTD("ice.xl",,"*H",$O16,CH$7,"D",CH$6,,,1)*(9/5)+32,RTD("ice.xl",,"*H",$O16,CH$7,"D",CH$6,,,1)*CH$8),"-")</f>
        <v>-</v>
      </c>
      <c r="CI16" s="102" t="str">
        <f ca="1">IFERROR(IF($F$22="TEMPF",RTD("ice.xl",,"*H",$O16,CI$7,"D",CI$6,,,1)*(9/5)+32,RTD("ice.xl",,"*H",$O16,CI$7,"D",CI$6,,,1)*CI$8),"-")</f>
        <v>-</v>
      </c>
      <c r="CJ16" s="102" t="str">
        <f ca="1">IFERROR(IF($F$22="TEMPF",RTD("ice.xl",,"*H",$O16,CJ$7,"D",CJ$6,,,1)*(9/5)+32,RTD("ice.xl",,"*H",$O16,CJ$7,"D",CJ$6,,,1)*CJ$8),"-")</f>
        <v>-</v>
      </c>
      <c r="CK16" s="103" t="str">
        <f ca="1">IFERROR(IF($F$22="TEMPF",RTD("ice.xl",,"*H",$O16,CK$7,"D",CK$6,,,1)*(9/5),RTD("ice.xl",,"*H",$O16,CK$7,"D",CK$6,,,1)*CK$8),"-")</f>
        <v>-</v>
      </c>
      <c r="CL16" s="104" t="str">
        <f ca="1">IFERROR(IF($F$22="TEMPF",RTD("ice.xl",,"*H",$O16,CL$7,"D",CL$6,,,1)*(9/5),RTD("ice.xl",,"*H",$O16,CL$7,"D",CL$6,,,1)*CL$8),"-")</f>
        <v>-</v>
      </c>
      <c r="CM16" s="101" t="str">
        <f ca="1">IFERROR(IF($F$22="TEMPF",RTD("ice.xl",,"*H",$O16,CM$7,"D",CM$6,,,1)*(9/5)+32,RTD("ice.xl",,"*H",$O16,CM$7,"D",CM$6,,,1)*CM$8),"-")</f>
        <v>-</v>
      </c>
      <c r="CN16" s="102" t="str">
        <f ca="1">IFERROR(IF($F$22="TEMPF",RTD("ice.xl",,"*H",$O16,CN$7,"D",CN$6,,,1)*(9/5)+32,RTD("ice.xl",,"*H",$O16,CN$7,"D",CN$6,,,1)*CN$8),"-")</f>
        <v>-</v>
      </c>
      <c r="CO16" s="102" t="str">
        <f ca="1">IFERROR(IF($F$22="TEMPF",RTD("ice.xl",,"*H",$O16,CO$7,"D",CO$6,,,1)*(9/5)+32,RTD("ice.xl",,"*H",$O16,CO$7,"D",CO$6,,,1)*CO$8),"-")</f>
        <v>-</v>
      </c>
      <c r="CP16" s="103" t="str">
        <f ca="1">IFERROR(IF($F$22="TEMPF",RTD("ice.xl",,"*H",$O16,CP$7,"D",CP$6,,,1)*(9/5),RTD("ice.xl",,"*H",$O16,CP$7,"D",CP$6,,,1)*CP$8),"-")</f>
        <v>-</v>
      </c>
      <c r="CQ16" s="104" t="str">
        <f ca="1">IFERROR(IF($F$22="TEMPF",RTD("ice.xl",,"*H",$O16,CQ$7,"D",CQ$6,,,1)*(9/5),RTD("ice.xl",,"*H",$O16,CQ$7,"D",CQ$6,,,1)*CQ$8),"-")</f>
        <v>-</v>
      </c>
    </row>
    <row r="17" spans="1:95" x14ac:dyDescent="0.35">
      <c r="B17" s="139" t="s">
        <v>3195</v>
      </c>
      <c r="C17" s="147" t="s">
        <v>3196</v>
      </c>
      <c r="D17" s="147"/>
      <c r="F17" s="44" t="str">
        <f>IF($C$17="HDD, CDD, GWDD","GWDD","Temp")</f>
        <v>Temp</v>
      </c>
      <c r="G17" s="107" t="str">
        <f>IF(F17="temp","2M Daily Min Temp","GWDD")</f>
        <v>2M Daily Min Temp</v>
      </c>
      <c r="H17" s="106"/>
      <c r="I17" s="94"/>
      <c r="J17" s="95" t="e">
        <f>VLOOKUP($I17,Master!$R$2:$S$10,2,FALSE)</f>
        <v>#N/A</v>
      </c>
      <c r="K17" s="94"/>
      <c r="L17" s="95" t="str">
        <f t="shared" si="61"/>
        <v>Location</v>
      </c>
      <c r="M17" s="96"/>
      <c r="N17" s="94" t="e">
        <f>VLOOKUP(M17,Master!$E:$F,2,FALSE)</f>
        <v>#N/A</v>
      </c>
      <c r="O17" s="50" t="e">
        <f t="shared" si="62"/>
        <v>#N/A</v>
      </c>
      <c r="P17" s="101" t="str">
        <f ca="1">IFERROR(IF($F$22="TEMPF",RTD("ice.xl",,"*H",$O17,P$7,"D",P$6,,,1)*(9/5)+32,RTD("ice.xl",,"*H",$O17,P$7,"D",P$6,,,1)*P$8),"-")</f>
        <v>-</v>
      </c>
      <c r="Q17" s="102" t="str">
        <f ca="1">IFERROR(IF($F$22="TEMPF",RTD("ice.xl",,"*H",$O17,Q$7,"D",Q$6,,,1)*(9/5)+32,RTD("ice.xl",,"*H",$O17,Q$7,"D",Q$6,,,1)*Q$8),"-")</f>
        <v>-</v>
      </c>
      <c r="R17" s="102" t="str">
        <f ca="1">IFERROR(IF($F$22="TEMPF",RTD("ice.xl",,"*H",$O17,R$7,"D",R$6,,,1)*(9/5)+32,RTD("ice.xl",,"*H",$O17,R$7,"D",R$6,,,1)*R$8),"-")</f>
        <v>-</v>
      </c>
      <c r="S17" s="103" t="str">
        <f ca="1">IFERROR(IF($F$22="TEMPF",RTD("ice.xl",,"*H",$O17,S$7,"D",S$6,,,1)*(9/5),RTD("ice.xl",,"*H",$O17,S$7,"D",S$6,,,1)*S$8),"-")</f>
        <v>-</v>
      </c>
      <c r="T17" s="104" t="str">
        <f ca="1">IFERROR(IF($F$22="TEMPF",RTD("ice.xl",,"*H",$O17,T$7,"D",T$6,,,1)*(9/5),RTD("ice.xl",,"*H",$O17,T$7,"D",T$6,,,1)*T$8),"-")</f>
        <v>-</v>
      </c>
      <c r="U17" s="101" t="str">
        <f ca="1">IFERROR(IF($F$22="TEMPF",RTD("ice.xl",,"*H",$O17,U$7,"D",U$6,,,1)*(9/5)+32,RTD("ice.xl",,"*H",$O17,U$7,"D",U$6,,,1)*U$8),"-")</f>
        <v>-</v>
      </c>
      <c r="V17" s="102" t="str">
        <f ca="1">IFERROR(IF($F$22="TEMPF",RTD("ice.xl",,"*H",$O17,V$7,"D",V$6,,,1)*(9/5)+32,RTD("ice.xl",,"*H",$O17,V$7,"D",V$6,,,1)*V$8),"-")</f>
        <v>-</v>
      </c>
      <c r="W17" s="102" t="str">
        <f ca="1">IFERROR(IF($F$22="TEMPF",RTD("ice.xl",,"*H",$O17,W$7,"D",W$6,,,1)*(9/5)+32,RTD("ice.xl",,"*H",$O17,W$7,"D",W$6,,,1)*W$8),"-")</f>
        <v>-</v>
      </c>
      <c r="X17" s="103" t="str">
        <f ca="1">IFERROR(IF($F$22="TEMPF",RTD("ice.xl",,"*H",$O17,X$7,"D",X$6,,,1)*(9/5),RTD("ice.xl",,"*H",$O17,X$7,"D",X$6,,,1)*X$8),"-")</f>
        <v>-</v>
      </c>
      <c r="Y17" s="104" t="str">
        <f ca="1">IFERROR(IF($F$22="TEMPF",RTD("ice.xl",,"*H",$O17,Y$7,"D",Y$6,,,1)*(9/5),RTD("ice.xl",,"*H",$O17,Y$7,"D",Y$6,,,1)*Y$8),"-")</f>
        <v>-</v>
      </c>
      <c r="Z17" s="101" t="str">
        <f ca="1">IFERROR(IF($F$22="TEMPF",RTD("ice.xl",,"*H",$O17,Z$7,"D",Z$6,,,1)*(9/5)+32,RTD("ice.xl",,"*H",$O17,Z$7,"D",Z$6,,,1)*Z$8),"-")</f>
        <v>-</v>
      </c>
      <c r="AA17" s="102" t="str">
        <f ca="1">IFERROR(IF($F$22="TEMPF",RTD("ice.xl",,"*H",$O17,AA$7,"D",AA$6,,,1)*(9/5)+32,RTD("ice.xl",,"*H",$O17,AA$7,"D",AA$6,,,1)*AA$8),"-")</f>
        <v>-</v>
      </c>
      <c r="AB17" s="102" t="str">
        <f ca="1">IFERROR(IF($F$22="TEMPF",RTD("ice.xl",,"*H",$O17,AB$7,"D",AB$6,,,1)*(9/5)+32,RTD("ice.xl",,"*H",$O17,AB$7,"D",AB$6,,,1)*AB$8),"-")</f>
        <v>-</v>
      </c>
      <c r="AC17" s="103" t="str">
        <f ca="1">IFERROR(IF($F$22="TEMPF",RTD("ice.xl",,"*H",$O17,AC$7,"D",AC$6,,,1)*(9/5),RTD("ice.xl",,"*H",$O17,AC$7,"D",AC$6,,,1)*AC$8),"-")</f>
        <v>-</v>
      </c>
      <c r="AD17" s="104" t="str">
        <f ca="1">IFERROR(IF($F$22="TEMPF",RTD("ice.xl",,"*H",$O17,AD$7,"D",AD$6,,,1)*(9/5),RTD("ice.xl",,"*H",$O17,AD$7,"D",AD$6,,,1)*AD$8),"-")</f>
        <v>-</v>
      </c>
      <c r="AE17" s="101" t="str">
        <f ca="1">IFERROR(IF($F$22="TEMPF",RTD("ice.xl",,"*H",$O17,AE$7,"D",AE$6,,,1)*(9/5)+32,RTD("ice.xl",,"*H",$O17,AE$7,"D",AE$6,,,1)*AE$8),"-")</f>
        <v>-</v>
      </c>
      <c r="AF17" s="102" t="str">
        <f ca="1">IFERROR(IF($F$22="TEMPF",RTD("ice.xl",,"*H",$O17,AF$7,"D",AF$6,,,1)*(9/5)+32,RTD("ice.xl",,"*H",$O17,AF$7,"D",AF$6,,,1)*AF$8),"-")</f>
        <v>-</v>
      </c>
      <c r="AG17" s="102" t="str">
        <f ca="1">IFERROR(IF($F$22="TEMPF",RTD("ice.xl",,"*H",$O17,AG$7,"D",AG$6,,,1)*(9/5)+32,RTD("ice.xl",,"*H",$O17,AG$7,"D",AG$6,,,1)*AG$8),"-")</f>
        <v>-</v>
      </c>
      <c r="AH17" s="103" t="str">
        <f ca="1">IFERROR(IF($F$22="TEMPF",RTD("ice.xl",,"*H",$O17,AH$7,"D",AH$6,,,1)*(9/5),RTD("ice.xl",,"*H",$O17,AH$7,"D",AH$6,,,1)*AH$8),"-")</f>
        <v>-</v>
      </c>
      <c r="AI17" s="104" t="str">
        <f ca="1">IFERROR(IF($F$22="TEMPF",RTD("ice.xl",,"*H",$O17,AI$7,"D",AI$6,,,1)*(9/5),RTD("ice.xl",,"*H",$O17,AI$7,"D",AI$6,,,1)*AI$8),"-")</f>
        <v>-</v>
      </c>
      <c r="AJ17" s="101" t="str">
        <f ca="1">IFERROR(IF($F$22="TEMPF",RTD("ice.xl",,"*H",$O17,AJ$7,"D",AJ$6,,,1)*(9/5)+32,RTD("ice.xl",,"*H",$O17,AJ$7,"D",AJ$6,,,1)*AJ$8),"-")</f>
        <v>-</v>
      </c>
      <c r="AK17" s="102" t="str">
        <f ca="1">IFERROR(IF($F$22="TEMPF",RTD("ice.xl",,"*H",$O17,AK$7,"D",AK$6,,,1)*(9/5)+32,RTD("ice.xl",,"*H",$O17,AK$7,"D",AK$6,,,1)*AK$8),"-")</f>
        <v>-</v>
      </c>
      <c r="AL17" s="102" t="str">
        <f ca="1">IFERROR(IF($F$22="TEMPF",RTD("ice.xl",,"*H",$O17,AL$7,"D",AL$6,,,1)*(9/5)+32,RTD("ice.xl",,"*H",$O17,AL$7,"D",AL$6,,,1)*AL$8),"-")</f>
        <v>-</v>
      </c>
      <c r="AM17" s="103" t="str">
        <f ca="1">IFERROR(IF($F$22="TEMPF",RTD("ice.xl",,"*H",$O17,AM$7,"D",AM$6,,,1)*(9/5),RTD("ice.xl",,"*H",$O17,AM$7,"D",AM$6,,,1)*AM$8),"-")</f>
        <v>-</v>
      </c>
      <c r="AN17" s="104" t="str">
        <f ca="1">IFERROR(IF($F$22="TEMPF",RTD("ice.xl",,"*H",$O17,AN$7,"D",AN$6,,,1)*(9/5),RTD("ice.xl",,"*H",$O17,AN$7,"D",AN$6,,,1)*AN$8),"-")</f>
        <v>-</v>
      </c>
      <c r="AO17" s="101" t="str">
        <f ca="1">IFERROR(IF($F$22="TEMPF",RTD("ice.xl",,"*H",$O17,AO$7,"D",AO$6,,,1)*(9/5)+32,RTD("ice.xl",,"*H",$O17,AO$7,"D",AO$6,,,1)*AO$8),"-")</f>
        <v>-</v>
      </c>
      <c r="AP17" s="102" t="str">
        <f ca="1">IFERROR(IF($F$22="TEMPF",RTD("ice.xl",,"*H",$O17,AP$7,"D",AP$6,,,1)*(9/5)+32,RTD("ice.xl",,"*H",$O17,AP$7,"D",AP$6,,,1)*AP$8),"-")</f>
        <v>-</v>
      </c>
      <c r="AQ17" s="102" t="str">
        <f ca="1">IFERROR(IF($F$22="TEMPF",RTD("ice.xl",,"*H",$O17,AQ$7,"D",AQ$6,,,1)*(9/5)+32,RTD("ice.xl",,"*H",$O17,AQ$7,"D",AQ$6,,,1)*AQ$8),"-")</f>
        <v>-</v>
      </c>
      <c r="AR17" s="103" t="str">
        <f ca="1">IFERROR(IF($F$22="TEMPF",RTD("ice.xl",,"*H",$O17,AR$7,"D",AR$6,,,1)*(9/5),RTD("ice.xl",,"*H",$O17,AR$7,"D",AR$6,,,1)*AR$8),"-")</f>
        <v>-</v>
      </c>
      <c r="AS17" s="104" t="str">
        <f ca="1">IFERROR(IF($F$22="TEMPF",RTD("ice.xl",,"*H",$O17,AS$7,"D",AS$6,,,1)*(9/5),RTD("ice.xl",,"*H",$O17,AS$7,"D",AS$6,,,1)*AS$8),"-")</f>
        <v>-</v>
      </c>
      <c r="AT17" s="101" t="str">
        <f ca="1">IFERROR(IF($F$22="TEMPF",RTD("ice.xl",,"*H",$O17,AT$7,"D",AT$6,,,1)*(9/5)+32,RTD("ice.xl",,"*H",$O17,AT$7,"D",AT$6,,,1)*AT$8),"-")</f>
        <v>-</v>
      </c>
      <c r="AU17" s="102" t="str">
        <f ca="1">IFERROR(IF($F$22="TEMPF",RTD("ice.xl",,"*H",$O17,AU$7,"D",AU$6,,,1)*(9/5)+32,RTD("ice.xl",,"*H",$O17,AU$7,"D",AU$6,,,1)*AU$8),"-")</f>
        <v>-</v>
      </c>
      <c r="AV17" s="102" t="str">
        <f ca="1">IFERROR(IF($F$22="TEMPF",RTD("ice.xl",,"*H",$O17,AV$7,"D",AV$6,,,1)*(9/5)+32,RTD("ice.xl",,"*H",$O17,AV$7,"D",AV$6,,,1)*AV$8),"-")</f>
        <v>-</v>
      </c>
      <c r="AW17" s="103" t="str">
        <f ca="1">IFERROR(IF($F$22="TEMPF",RTD("ice.xl",,"*H",$O17,AW$7,"D",AW$6,,,1)*(9/5),RTD("ice.xl",,"*H",$O17,AW$7,"D",AW$6,,,1)*AW$8),"-")</f>
        <v>-</v>
      </c>
      <c r="AX17" s="104" t="str">
        <f ca="1">IFERROR(IF($F$22="TEMPF",RTD("ice.xl",,"*H",$O17,AX$7,"D",AX$6,,,1)*(9/5),RTD("ice.xl",,"*H",$O17,AX$7,"D",AX$6,,,1)*AX$8),"-")</f>
        <v>-</v>
      </c>
      <c r="AY17" s="101" t="str">
        <f ca="1">IFERROR(IF($F$22="TEMPF",RTD("ice.xl",,"*H",$O17,AY$7,"D",AY$6,,,1)*(9/5)+32,RTD("ice.xl",,"*H",$O17,AY$7,"D",AY$6,,,1)*AY$8),"-")</f>
        <v>-</v>
      </c>
      <c r="AZ17" s="102" t="str">
        <f ca="1">IFERROR(IF($F$22="TEMPF",RTD("ice.xl",,"*H",$O17,AZ$7,"D",AZ$6,,,1)*(9/5)+32,RTD("ice.xl",,"*H",$O17,AZ$7,"D",AZ$6,,,1)*AZ$8),"-")</f>
        <v>-</v>
      </c>
      <c r="BA17" s="102" t="str">
        <f ca="1">IFERROR(IF($F$22="TEMPF",RTD("ice.xl",,"*H",$O17,BA$7,"D",BA$6,,,1)*(9/5)+32,RTD("ice.xl",,"*H",$O17,BA$7,"D",BA$6,,,1)*BA$8),"-")</f>
        <v>-</v>
      </c>
      <c r="BB17" s="103" t="str">
        <f ca="1">IFERROR(IF($F$22="TEMPF",RTD("ice.xl",,"*H",$O17,BB$7,"D",BB$6,,,1)*(9/5),RTD("ice.xl",,"*H",$O17,BB$7,"D",BB$6,,,1)*BB$8),"-")</f>
        <v>-</v>
      </c>
      <c r="BC17" s="104" t="str">
        <f ca="1">IFERROR(IF($F$22="TEMPF",RTD("ice.xl",,"*H",$O17,BC$7,"D",BC$6,,,1)*(9/5),RTD("ice.xl",,"*H",$O17,BC$7,"D",BC$6,,,1)*BC$8),"-")</f>
        <v>-</v>
      </c>
      <c r="BD17" s="101" t="str">
        <f ca="1">IFERROR(IF($F$22="TEMPF",RTD("ice.xl",,"*H",$O17,BD$7,"D",BD$6,,,1)*(9/5)+32,RTD("ice.xl",,"*H",$O17,BD$7,"D",BD$6,,,1)*BD$8),"-")</f>
        <v>-</v>
      </c>
      <c r="BE17" s="102" t="str">
        <f ca="1">IFERROR(IF($F$22="TEMPF",RTD("ice.xl",,"*H",$O17,BE$7,"D",BE$6,,,1)*(9/5)+32,RTD("ice.xl",,"*H",$O17,BE$7,"D",BE$6,,,1)*BE$8),"-")</f>
        <v>-</v>
      </c>
      <c r="BF17" s="102" t="str">
        <f ca="1">IFERROR(IF($F$22="TEMPF",RTD("ice.xl",,"*H",$O17,BF$7,"D",BF$6,,,1)*(9/5)+32,RTD("ice.xl",,"*H",$O17,BF$7,"D",BF$6,,,1)*BF$8),"-")</f>
        <v>-</v>
      </c>
      <c r="BG17" s="103" t="str">
        <f ca="1">IFERROR(IF($F$22="TEMPF",RTD("ice.xl",,"*H",$O17,BG$7,"D",BG$6,,,1)*(9/5),RTD("ice.xl",,"*H",$O17,BG$7,"D",BG$6,,,1)*BG$8),"-")</f>
        <v>-</v>
      </c>
      <c r="BH17" s="104" t="str">
        <f ca="1">IFERROR(IF($F$22="TEMPF",RTD("ice.xl",,"*H",$O17,BH$7,"D",BH$6,,,1)*(9/5),RTD("ice.xl",,"*H",$O17,BH$7,"D",BH$6,,,1)*BH$8),"-")</f>
        <v>-</v>
      </c>
      <c r="BI17" s="101" t="str">
        <f ca="1">IFERROR(IF($F$22="TEMPF",RTD("ice.xl",,"*H",$O17,BI$7,"D",BI$6,,,1)*(9/5)+32,RTD("ice.xl",,"*H",$O17,BI$7,"D",BI$6,,,1)*BI$8),"-")</f>
        <v>-</v>
      </c>
      <c r="BJ17" s="102" t="str">
        <f ca="1">IFERROR(IF($F$22="TEMPF",RTD("ice.xl",,"*H",$O17,BJ$7,"D",BJ$6,,,1)*(9/5)+32,RTD("ice.xl",,"*H",$O17,BJ$7,"D",BJ$6,,,1)*BJ$8),"-")</f>
        <v>-</v>
      </c>
      <c r="BK17" s="102" t="str">
        <f ca="1">IFERROR(IF($F$22="TEMPF",RTD("ice.xl",,"*H",$O17,BK$7,"D",BK$6,,,1)*(9/5)+32,RTD("ice.xl",,"*H",$O17,BK$7,"D",BK$6,,,1)*BK$8),"-")</f>
        <v>-</v>
      </c>
      <c r="BL17" s="103" t="str">
        <f ca="1">IFERROR(IF($F$22="TEMPF",RTD("ice.xl",,"*H",$O17,BL$7,"D",BL$6,,,1)*(9/5),RTD("ice.xl",,"*H",$O17,BL$7,"D",BL$6,,,1)*BL$8),"-")</f>
        <v>-</v>
      </c>
      <c r="BM17" s="104" t="str">
        <f ca="1">IFERROR(IF($F$22="TEMPF",RTD("ice.xl",,"*H",$O17,BM$7,"D",BM$6,,,1)*(9/5),RTD("ice.xl",,"*H",$O17,BM$7,"D",BM$6,,,1)*BM$8),"-")</f>
        <v>-</v>
      </c>
      <c r="BN17" s="101" t="str">
        <f ca="1">IFERROR(IF($F$22="TEMPF",RTD("ice.xl",,"*H",$O17,BN$7,"D",BN$6,,,1)*(9/5)+32,RTD("ice.xl",,"*H",$O17,BN$7,"D",BN$6,,,1)*BN$8),"-")</f>
        <v>-</v>
      </c>
      <c r="BO17" s="102" t="str">
        <f ca="1">IFERROR(IF($F$22="TEMPF",RTD("ice.xl",,"*H",$O17,BO$7,"D",BO$6,,,1)*(9/5)+32,RTD("ice.xl",,"*H",$O17,BO$7,"D",BO$6,,,1)*BO$8),"-")</f>
        <v>-</v>
      </c>
      <c r="BP17" s="102" t="str">
        <f ca="1">IFERROR(IF($F$22="TEMPF",RTD("ice.xl",,"*H",$O17,BP$7,"D",BP$6,,,1)*(9/5)+32,RTD("ice.xl",,"*H",$O17,BP$7,"D",BP$6,,,1)*BP$8),"-")</f>
        <v>-</v>
      </c>
      <c r="BQ17" s="103" t="str">
        <f ca="1">IFERROR(IF($F$22="TEMPF",RTD("ice.xl",,"*H",$O17,BQ$7,"D",BQ$6,,,1)*(9/5),RTD("ice.xl",,"*H",$O17,BQ$7,"D",BQ$6,,,1)*BQ$8),"-")</f>
        <v>-</v>
      </c>
      <c r="BR17" s="104" t="str">
        <f ca="1">IFERROR(IF($F$22="TEMPF",RTD("ice.xl",,"*H",$O17,BR$7,"D",BR$6,,,1)*(9/5),RTD("ice.xl",,"*H",$O17,BR$7,"D",BR$6,,,1)*BR$8),"-")</f>
        <v>-</v>
      </c>
      <c r="BS17" s="101" t="str">
        <f ca="1">IFERROR(IF($F$22="TEMPF",RTD("ice.xl",,"*H",$O17,BS$7,"D",BS$6,,,1)*(9/5)+32,RTD("ice.xl",,"*H",$O17,BS$7,"D",BS$6,,,1)*BS$8),"-")</f>
        <v>-</v>
      </c>
      <c r="BT17" s="102" t="str">
        <f ca="1">IFERROR(IF($F$22="TEMPF",RTD("ice.xl",,"*H",$O17,BT$7,"D",BT$6,,,1)*(9/5)+32,RTD("ice.xl",,"*H",$O17,BT$7,"D",BT$6,,,1)*BT$8),"-")</f>
        <v>-</v>
      </c>
      <c r="BU17" s="102" t="str">
        <f ca="1">IFERROR(IF($F$22="TEMPF",RTD("ice.xl",,"*H",$O17,BU$7,"D",BU$6,,,1)*(9/5)+32,RTD("ice.xl",,"*H",$O17,BU$7,"D",BU$6,,,1)*BU$8),"-")</f>
        <v>-</v>
      </c>
      <c r="BV17" s="103" t="str">
        <f ca="1">IFERROR(IF($F$22="TEMPF",RTD("ice.xl",,"*H",$O17,BV$7,"D",BV$6,,,1)*(9/5),RTD("ice.xl",,"*H",$O17,BV$7,"D",BV$6,,,1)*BV$8),"-")</f>
        <v>-</v>
      </c>
      <c r="BW17" s="104" t="str">
        <f ca="1">IFERROR(IF($F$22="TEMPF",RTD("ice.xl",,"*H",$O17,BW$7,"D",BW$6,,,1)*(9/5),RTD("ice.xl",,"*H",$O17,BW$7,"D",BW$6,,,1)*BW$8),"-")</f>
        <v>-</v>
      </c>
      <c r="BX17" s="101" t="str">
        <f ca="1">IFERROR(IF($F$22="TEMPF",RTD("ice.xl",,"*H",$O17,BX$7,"D",BX$6,,,1)*(9/5)+32,RTD("ice.xl",,"*H",$O17,BX$7,"D",BX$6,,,1)*BX$8),"-")</f>
        <v>-</v>
      </c>
      <c r="BY17" s="102" t="str">
        <f ca="1">IFERROR(IF($F$22="TEMPF",RTD("ice.xl",,"*H",$O17,BY$7,"D",BY$6,,,1)*(9/5)+32,RTD("ice.xl",,"*H",$O17,BY$7,"D",BY$6,,,1)*BY$8),"-")</f>
        <v>-</v>
      </c>
      <c r="BZ17" s="102" t="str">
        <f ca="1">IFERROR(IF($F$22="TEMPF",RTD("ice.xl",,"*H",$O17,BZ$7,"D",BZ$6,,,1)*(9/5)+32,RTD("ice.xl",,"*H",$O17,BZ$7,"D",BZ$6,,,1)*BZ$8),"-")</f>
        <v>-</v>
      </c>
      <c r="CA17" s="103" t="str">
        <f ca="1">IFERROR(IF($F$22="TEMPF",RTD("ice.xl",,"*H",$O17,CA$7,"D",CA$6,,,1)*(9/5),RTD("ice.xl",,"*H",$O17,CA$7,"D",CA$6,,,1)*CA$8),"-")</f>
        <v>-</v>
      </c>
      <c r="CB17" s="104" t="str">
        <f ca="1">IFERROR(IF($F$22="TEMPF",RTD("ice.xl",,"*H",$O17,CB$7,"D",CB$6,,,1)*(9/5),RTD("ice.xl",,"*H",$O17,CB$7,"D",CB$6,,,1)*CB$8),"-")</f>
        <v>-</v>
      </c>
      <c r="CC17" s="101" t="str">
        <f ca="1">IFERROR(IF($F$22="TEMPF",RTD("ice.xl",,"*H",$O17,CC$7,"D",CC$6,,,1)*(9/5)+32,RTD("ice.xl",,"*H",$O17,CC$7,"D",CC$6,,,1)*CC$8),"-")</f>
        <v>-</v>
      </c>
      <c r="CD17" s="102" t="str">
        <f ca="1">IFERROR(IF($F$22="TEMPF",RTD("ice.xl",,"*H",$O17,CD$7,"D",CD$6,,,1)*(9/5)+32,RTD("ice.xl",,"*H",$O17,CD$7,"D",CD$6,,,1)*CD$8),"-")</f>
        <v>-</v>
      </c>
      <c r="CE17" s="102" t="str">
        <f ca="1">IFERROR(IF($F$22="TEMPF",RTD("ice.xl",,"*H",$O17,CE$7,"D",CE$6,,,1)*(9/5)+32,RTD("ice.xl",,"*H",$O17,CE$7,"D",CE$6,,,1)*CE$8),"-")</f>
        <v>-</v>
      </c>
      <c r="CF17" s="103" t="str">
        <f ca="1">IFERROR(IF($F$22="TEMPF",RTD("ice.xl",,"*H",$O17,CF$7,"D",CF$6,,,1)*(9/5),RTD("ice.xl",,"*H",$O17,CF$7,"D",CF$6,,,1)*CF$8),"-")</f>
        <v>-</v>
      </c>
      <c r="CG17" s="104" t="str">
        <f ca="1">IFERROR(IF($F$22="TEMPF",RTD("ice.xl",,"*H",$O17,CG$7,"D",CG$6,,,1)*(9/5),RTD("ice.xl",,"*H",$O17,CG$7,"D",CG$6,,,1)*CG$8),"-")</f>
        <v>-</v>
      </c>
      <c r="CH17" s="101" t="str">
        <f ca="1">IFERROR(IF($F$22="TEMPF",RTD("ice.xl",,"*H",$O17,CH$7,"D",CH$6,,,1)*(9/5)+32,RTD("ice.xl",,"*H",$O17,CH$7,"D",CH$6,,,1)*CH$8),"-")</f>
        <v>-</v>
      </c>
      <c r="CI17" s="102" t="str">
        <f ca="1">IFERROR(IF($F$22="TEMPF",RTD("ice.xl",,"*H",$O17,CI$7,"D",CI$6,,,1)*(9/5)+32,RTD("ice.xl",,"*H",$O17,CI$7,"D",CI$6,,,1)*CI$8),"-")</f>
        <v>-</v>
      </c>
      <c r="CJ17" s="102" t="str">
        <f ca="1">IFERROR(IF($F$22="TEMPF",RTD("ice.xl",,"*H",$O17,CJ$7,"D",CJ$6,,,1)*(9/5)+32,RTD("ice.xl",,"*H",$O17,CJ$7,"D",CJ$6,,,1)*CJ$8),"-")</f>
        <v>-</v>
      </c>
      <c r="CK17" s="103" t="str">
        <f ca="1">IFERROR(IF($F$22="TEMPF",RTD("ice.xl",,"*H",$O17,CK$7,"D",CK$6,,,1)*(9/5),RTD("ice.xl",,"*H",$O17,CK$7,"D",CK$6,,,1)*CK$8),"-")</f>
        <v>-</v>
      </c>
      <c r="CL17" s="104" t="str">
        <f ca="1">IFERROR(IF($F$22="TEMPF",RTD("ice.xl",,"*H",$O17,CL$7,"D",CL$6,,,1)*(9/5),RTD("ice.xl",,"*H",$O17,CL$7,"D",CL$6,,,1)*CL$8),"-")</f>
        <v>-</v>
      </c>
      <c r="CM17" s="101" t="str">
        <f ca="1">IFERROR(IF($F$22="TEMPF",RTD("ice.xl",,"*H",$O17,CM$7,"D",CM$6,,,1)*(9/5)+32,RTD("ice.xl",,"*H",$O17,CM$7,"D",CM$6,,,1)*CM$8),"-")</f>
        <v>-</v>
      </c>
      <c r="CN17" s="102" t="str">
        <f ca="1">IFERROR(IF($F$22="TEMPF",RTD("ice.xl",,"*H",$O17,CN$7,"D",CN$6,,,1)*(9/5)+32,RTD("ice.xl",,"*H",$O17,CN$7,"D",CN$6,,,1)*CN$8),"-")</f>
        <v>-</v>
      </c>
      <c r="CO17" s="102" t="str">
        <f ca="1">IFERROR(IF($F$22="TEMPF",RTD("ice.xl",,"*H",$O17,CO$7,"D",CO$6,,,1)*(9/5)+32,RTD("ice.xl",,"*H",$O17,CO$7,"D",CO$6,,,1)*CO$8),"-")</f>
        <v>-</v>
      </c>
      <c r="CP17" s="103" t="str">
        <f ca="1">IFERROR(IF($F$22="TEMPF",RTD("ice.xl",,"*H",$O17,CP$7,"D",CP$6,,,1)*(9/5),RTD("ice.xl",,"*H",$O17,CP$7,"D",CP$6,,,1)*CP$8),"-")</f>
        <v>-</v>
      </c>
      <c r="CQ17" s="104" t="str">
        <f ca="1">IFERROR(IF($F$22="TEMPF",RTD("ice.xl",,"*H",$O17,CQ$7,"D",CQ$6,,,1)*(9/5),RTD("ice.xl",,"*H",$O17,CQ$7,"D",CQ$6,,,1)*CQ$8),"-")</f>
        <v>-</v>
      </c>
    </row>
    <row r="18" spans="1:95" x14ac:dyDescent="0.35">
      <c r="B18" s="139" t="s">
        <v>3192</v>
      </c>
      <c r="C18" s="147" t="s">
        <v>3197</v>
      </c>
      <c r="D18" s="147"/>
      <c r="F18" s="77" t="str">
        <f>"_"&amp;VLOOKUP(C18,Master!R39:S42,2,0)</f>
        <v>_12 Hr</v>
      </c>
      <c r="G18" s="45" t="str">
        <f>VLOOKUP(F17&amp;F18,Master!R62:S69,2,0)</f>
        <v>2M Daily Avg Temp CHNG 2 Forecast Prior</v>
      </c>
      <c r="H18" s="106"/>
      <c r="I18" s="94"/>
      <c r="J18" s="95" t="e">
        <f>VLOOKUP($I18,Master!$R$2:$S$10,2,FALSE)</f>
        <v>#N/A</v>
      </c>
      <c r="K18" s="94"/>
      <c r="L18" s="95" t="str">
        <f t="shared" si="61"/>
        <v>Location</v>
      </c>
      <c r="M18" s="96"/>
      <c r="N18" s="94" t="e">
        <f>VLOOKUP(M18,Master!$E:$F,2,FALSE)</f>
        <v>#N/A</v>
      </c>
      <c r="O18" s="50" t="e">
        <f t="shared" si="62"/>
        <v>#N/A</v>
      </c>
      <c r="P18" s="101" t="str">
        <f ca="1">IFERROR(IF($F$22="TEMPF",RTD("ice.xl",,"*H",$O18,P$7,"D",P$6,,,1)*(9/5)+32,RTD("ice.xl",,"*H",$O18,P$7,"D",P$6,,,1)*P$8),"-")</f>
        <v>-</v>
      </c>
      <c r="Q18" s="102" t="str">
        <f ca="1">IFERROR(IF($F$22="TEMPF",RTD("ice.xl",,"*H",$O18,Q$7,"D",Q$6,,,1)*(9/5)+32,RTD("ice.xl",,"*H",$O18,Q$7,"D",Q$6,,,1)*Q$8),"-")</f>
        <v>-</v>
      </c>
      <c r="R18" s="102" t="str">
        <f ca="1">IFERROR(IF($F$22="TEMPF",RTD("ice.xl",,"*H",$O18,R$7,"D",R$6,,,1)*(9/5)+32,RTD("ice.xl",,"*H",$O18,R$7,"D",R$6,,,1)*R$8),"-")</f>
        <v>-</v>
      </c>
      <c r="S18" s="103" t="str">
        <f ca="1">IFERROR(IF($F$22="TEMPF",RTD("ice.xl",,"*H",$O18,S$7,"D",S$6,,,1)*(9/5),RTD("ice.xl",,"*H",$O18,S$7,"D",S$6,,,1)*S$8),"-")</f>
        <v>-</v>
      </c>
      <c r="T18" s="104" t="str">
        <f ca="1">IFERROR(IF($F$22="TEMPF",RTD("ice.xl",,"*H",$O18,T$7,"D",T$6,,,1)*(9/5),RTD("ice.xl",,"*H",$O18,T$7,"D",T$6,,,1)*T$8),"-")</f>
        <v>-</v>
      </c>
      <c r="U18" s="101" t="str">
        <f ca="1">IFERROR(IF($F$22="TEMPF",RTD("ice.xl",,"*H",$O18,U$7,"D",U$6,,,1)*(9/5)+32,RTD("ice.xl",,"*H",$O18,U$7,"D",U$6,,,1)*U$8),"-")</f>
        <v>-</v>
      </c>
      <c r="V18" s="102" t="str">
        <f ca="1">IFERROR(IF($F$22="TEMPF",RTD("ice.xl",,"*H",$O18,V$7,"D",V$6,,,1)*(9/5)+32,RTD("ice.xl",,"*H",$O18,V$7,"D",V$6,,,1)*V$8),"-")</f>
        <v>-</v>
      </c>
      <c r="W18" s="102" t="str">
        <f ca="1">IFERROR(IF($F$22="TEMPF",RTD("ice.xl",,"*H",$O18,W$7,"D",W$6,,,1)*(9/5)+32,RTD("ice.xl",,"*H",$O18,W$7,"D",W$6,,,1)*W$8),"-")</f>
        <v>-</v>
      </c>
      <c r="X18" s="103" t="str">
        <f ca="1">IFERROR(IF($F$22="TEMPF",RTD("ice.xl",,"*H",$O18,X$7,"D",X$6,,,1)*(9/5),RTD("ice.xl",,"*H",$O18,X$7,"D",X$6,,,1)*X$8),"-")</f>
        <v>-</v>
      </c>
      <c r="Y18" s="104" t="str">
        <f ca="1">IFERROR(IF($F$22="TEMPF",RTD("ice.xl",,"*H",$O18,Y$7,"D",Y$6,,,1)*(9/5),RTD("ice.xl",,"*H",$O18,Y$7,"D",Y$6,,,1)*Y$8),"-")</f>
        <v>-</v>
      </c>
      <c r="Z18" s="101" t="str">
        <f ca="1">IFERROR(IF($F$22="TEMPF",RTD("ice.xl",,"*H",$O18,Z$7,"D",Z$6,,,1)*(9/5)+32,RTD("ice.xl",,"*H",$O18,Z$7,"D",Z$6,,,1)*Z$8),"-")</f>
        <v>-</v>
      </c>
      <c r="AA18" s="102" t="str">
        <f ca="1">IFERROR(IF($F$22="TEMPF",RTD("ice.xl",,"*H",$O18,AA$7,"D",AA$6,,,1)*(9/5)+32,RTD("ice.xl",,"*H",$O18,AA$7,"D",AA$6,,,1)*AA$8),"-")</f>
        <v>-</v>
      </c>
      <c r="AB18" s="102" t="str">
        <f ca="1">IFERROR(IF($F$22="TEMPF",RTD("ice.xl",,"*H",$O18,AB$7,"D",AB$6,,,1)*(9/5)+32,RTD("ice.xl",,"*H",$O18,AB$7,"D",AB$6,,,1)*AB$8),"-")</f>
        <v>-</v>
      </c>
      <c r="AC18" s="103" t="str">
        <f ca="1">IFERROR(IF($F$22="TEMPF",RTD("ice.xl",,"*H",$O18,AC$7,"D",AC$6,,,1)*(9/5),RTD("ice.xl",,"*H",$O18,AC$7,"D",AC$6,,,1)*AC$8),"-")</f>
        <v>-</v>
      </c>
      <c r="AD18" s="104" t="str">
        <f ca="1">IFERROR(IF($F$22="TEMPF",RTD("ice.xl",,"*H",$O18,AD$7,"D",AD$6,,,1)*(9/5),RTD("ice.xl",,"*H",$O18,AD$7,"D",AD$6,,,1)*AD$8),"-")</f>
        <v>-</v>
      </c>
      <c r="AE18" s="101" t="str">
        <f ca="1">IFERROR(IF($F$22="TEMPF",RTD("ice.xl",,"*H",$O18,AE$7,"D",AE$6,,,1)*(9/5)+32,RTD("ice.xl",,"*H",$O18,AE$7,"D",AE$6,,,1)*AE$8),"-")</f>
        <v>-</v>
      </c>
      <c r="AF18" s="102" t="str">
        <f ca="1">IFERROR(IF($F$22="TEMPF",RTD("ice.xl",,"*H",$O18,AF$7,"D",AF$6,,,1)*(9/5)+32,RTD("ice.xl",,"*H",$O18,AF$7,"D",AF$6,,,1)*AF$8),"-")</f>
        <v>-</v>
      </c>
      <c r="AG18" s="102" t="str">
        <f ca="1">IFERROR(IF($F$22="TEMPF",RTD("ice.xl",,"*H",$O18,AG$7,"D",AG$6,,,1)*(9/5)+32,RTD("ice.xl",,"*H",$O18,AG$7,"D",AG$6,,,1)*AG$8),"-")</f>
        <v>-</v>
      </c>
      <c r="AH18" s="103" t="str">
        <f ca="1">IFERROR(IF($F$22="TEMPF",RTD("ice.xl",,"*H",$O18,AH$7,"D",AH$6,,,1)*(9/5),RTD("ice.xl",,"*H",$O18,AH$7,"D",AH$6,,,1)*AH$8),"-")</f>
        <v>-</v>
      </c>
      <c r="AI18" s="104" t="str">
        <f ca="1">IFERROR(IF($F$22="TEMPF",RTD("ice.xl",,"*H",$O18,AI$7,"D",AI$6,,,1)*(9/5),RTD("ice.xl",,"*H",$O18,AI$7,"D",AI$6,,,1)*AI$8),"-")</f>
        <v>-</v>
      </c>
      <c r="AJ18" s="101" t="str">
        <f ca="1">IFERROR(IF($F$22="TEMPF",RTD("ice.xl",,"*H",$O18,AJ$7,"D",AJ$6,,,1)*(9/5)+32,RTD("ice.xl",,"*H",$O18,AJ$7,"D",AJ$6,,,1)*AJ$8),"-")</f>
        <v>-</v>
      </c>
      <c r="AK18" s="102" t="str">
        <f ca="1">IFERROR(IF($F$22="TEMPF",RTD("ice.xl",,"*H",$O18,AK$7,"D",AK$6,,,1)*(9/5)+32,RTD("ice.xl",,"*H",$O18,AK$7,"D",AK$6,,,1)*AK$8),"-")</f>
        <v>-</v>
      </c>
      <c r="AL18" s="102" t="str">
        <f ca="1">IFERROR(IF($F$22="TEMPF",RTD("ice.xl",,"*H",$O18,AL$7,"D",AL$6,,,1)*(9/5)+32,RTD("ice.xl",,"*H",$O18,AL$7,"D",AL$6,,,1)*AL$8),"-")</f>
        <v>-</v>
      </c>
      <c r="AM18" s="103" t="str">
        <f ca="1">IFERROR(IF($F$22="TEMPF",RTD("ice.xl",,"*H",$O18,AM$7,"D",AM$6,,,1)*(9/5),RTD("ice.xl",,"*H",$O18,AM$7,"D",AM$6,,,1)*AM$8),"-")</f>
        <v>-</v>
      </c>
      <c r="AN18" s="104" t="str">
        <f ca="1">IFERROR(IF($F$22="TEMPF",RTD("ice.xl",,"*H",$O18,AN$7,"D",AN$6,,,1)*(9/5),RTD("ice.xl",,"*H",$O18,AN$7,"D",AN$6,,,1)*AN$8),"-")</f>
        <v>-</v>
      </c>
      <c r="AO18" s="101" t="str">
        <f ca="1">IFERROR(IF($F$22="TEMPF",RTD("ice.xl",,"*H",$O18,AO$7,"D",AO$6,,,1)*(9/5)+32,RTD("ice.xl",,"*H",$O18,AO$7,"D",AO$6,,,1)*AO$8),"-")</f>
        <v>-</v>
      </c>
      <c r="AP18" s="102" t="str">
        <f ca="1">IFERROR(IF($F$22="TEMPF",RTD("ice.xl",,"*H",$O18,AP$7,"D",AP$6,,,1)*(9/5)+32,RTD("ice.xl",,"*H",$O18,AP$7,"D",AP$6,,,1)*AP$8),"-")</f>
        <v>-</v>
      </c>
      <c r="AQ18" s="102" t="str">
        <f ca="1">IFERROR(IF($F$22="TEMPF",RTD("ice.xl",,"*H",$O18,AQ$7,"D",AQ$6,,,1)*(9/5)+32,RTD("ice.xl",,"*H",$O18,AQ$7,"D",AQ$6,,,1)*AQ$8),"-")</f>
        <v>-</v>
      </c>
      <c r="AR18" s="103" t="str">
        <f ca="1">IFERROR(IF($F$22="TEMPF",RTD("ice.xl",,"*H",$O18,AR$7,"D",AR$6,,,1)*(9/5),RTD("ice.xl",,"*H",$O18,AR$7,"D",AR$6,,,1)*AR$8),"-")</f>
        <v>-</v>
      </c>
      <c r="AS18" s="104" t="str">
        <f ca="1">IFERROR(IF($F$22="TEMPF",RTD("ice.xl",,"*H",$O18,AS$7,"D",AS$6,,,1)*(9/5),RTD("ice.xl",,"*H",$O18,AS$7,"D",AS$6,,,1)*AS$8),"-")</f>
        <v>-</v>
      </c>
      <c r="AT18" s="101" t="str">
        <f ca="1">IFERROR(IF($F$22="TEMPF",RTD("ice.xl",,"*H",$O18,AT$7,"D",AT$6,,,1)*(9/5)+32,RTD("ice.xl",,"*H",$O18,AT$7,"D",AT$6,,,1)*AT$8),"-")</f>
        <v>-</v>
      </c>
      <c r="AU18" s="102" t="str">
        <f ca="1">IFERROR(IF($F$22="TEMPF",RTD("ice.xl",,"*H",$O18,AU$7,"D",AU$6,,,1)*(9/5)+32,RTD("ice.xl",,"*H",$O18,AU$7,"D",AU$6,,,1)*AU$8),"-")</f>
        <v>-</v>
      </c>
      <c r="AV18" s="102" t="str">
        <f ca="1">IFERROR(IF($F$22="TEMPF",RTD("ice.xl",,"*H",$O18,AV$7,"D",AV$6,,,1)*(9/5)+32,RTD("ice.xl",,"*H",$O18,AV$7,"D",AV$6,,,1)*AV$8),"-")</f>
        <v>-</v>
      </c>
      <c r="AW18" s="103" t="str">
        <f ca="1">IFERROR(IF($F$22="TEMPF",RTD("ice.xl",,"*H",$O18,AW$7,"D",AW$6,,,1)*(9/5),RTD("ice.xl",,"*H",$O18,AW$7,"D",AW$6,,,1)*AW$8),"-")</f>
        <v>-</v>
      </c>
      <c r="AX18" s="104" t="str">
        <f ca="1">IFERROR(IF($F$22="TEMPF",RTD("ice.xl",,"*H",$O18,AX$7,"D",AX$6,,,1)*(9/5),RTD("ice.xl",,"*H",$O18,AX$7,"D",AX$6,,,1)*AX$8),"-")</f>
        <v>-</v>
      </c>
      <c r="AY18" s="101" t="str">
        <f ca="1">IFERROR(IF($F$22="TEMPF",RTD("ice.xl",,"*H",$O18,AY$7,"D",AY$6,,,1)*(9/5)+32,RTD("ice.xl",,"*H",$O18,AY$7,"D",AY$6,,,1)*AY$8),"-")</f>
        <v>-</v>
      </c>
      <c r="AZ18" s="102" t="str">
        <f ca="1">IFERROR(IF($F$22="TEMPF",RTD("ice.xl",,"*H",$O18,AZ$7,"D",AZ$6,,,1)*(9/5)+32,RTD("ice.xl",,"*H",$O18,AZ$7,"D",AZ$6,,,1)*AZ$8),"-")</f>
        <v>-</v>
      </c>
      <c r="BA18" s="102" t="str">
        <f ca="1">IFERROR(IF($F$22="TEMPF",RTD("ice.xl",,"*H",$O18,BA$7,"D",BA$6,,,1)*(9/5)+32,RTD("ice.xl",,"*H",$O18,BA$7,"D",BA$6,,,1)*BA$8),"-")</f>
        <v>-</v>
      </c>
      <c r="BB18" s="103" t="str">
        <f ca="1">IFERROR(IF($F$22="TEMPF",RTD("ice.xl",,"*H",$O18,BB$7,"D",BB$6,,,1)*(9/5),RTD("ice.xl",,"*H",$O18,BB$7,"D",BB$6,,,1)*BB$8),"-")</f>
        <v>-</v>
      </c>
      <c r="BC18" s="104" t="str">
        <f ca="1">IFERROR(IF($F$22="TEMPF",RTD("ice.xl",,"*H",$O18,BC$7,"D",BC$6,,,1)*(9/5),RTD("ice.xl",,"*H",$O18,BC$7,"D",BC$6,,,1)*BC$8),"-")</f>
        <v>-</v>
      </c>
      <c r="BD18" s="101" t="str">
        <f ca="1">IFERROR(IF($F$22="TEMPF",RTD("ice.xl",,"*H",$O18,BD$7,"D",BD$6,,,1)*(9/5)+32,RTD("ice.xl",,"*H",$O18,BD$7,"D",BD$6,,,1)*BD$8),"-")</f>
        <v>-</v>
      </c>
      <c r="BE18" s="102" t="str">
        <f ca="1">IFERROR(IF($F$22="TEMPF",RTD("ice.xl",,"*H",$O18,BE$7,"D",BE$6,,,1)*(9/5)+32,RTD("ice.xl",,"*H",$O18,BE$7,"D",BE$6,,,1)*BE$8),"-")</f>
        <v>-</v>
      </c>
      <c r="BF18" s="102" t="str">
        <f ca="1">IFERROR(IF($F$22="TEMPF",RTD("ice.xl",,"*H",$O18,BF$7,"D",BF$6,,,1)*(9/5)+32,RTD("ice.xl",,"*H",$O18,BF$7,"D",BF$6,,,1)*BF$8),"-")</f>
        <v>-</v>
      </c>
      <c r="BG18" s="103" t="str">
        <f ca="1">IFERROR(IF($F$22="TEMPF",RTD("ice.xl",,"*H",$O18,BG$7,"D",BG$6,,,1)*(9/5),RTD("ice.xl",,"*H",$O18,BG$7,"D",BG$6,,,1)*BG$8),"-")</f>
        <v>-</v>
      </c>
      <c r="BH18" s="104" t="str">
        <f ca="1">IFERROR(IF($F$22="TEMPF",RTD("ice.xl",,"*H",$O18,BH$7,"D",BH$6,,,1)*(9/5),RTD("ice.xl",,"*H",$O18,BH$7,"D",BH$6,,,1)*BH$8),"-")</f>
        <v>-</v>
      </c>
      <c r="BI18" s="101" t="str">
        <f ca="1">IFERROR(IF($F$22="TEMPF",RTD("ice.xl",,"*H",$O18,BI$7,"D",BI$6,,,1)*(9/5)+32,RTD("ice.xl",,"*H",$O18,BI$7,"D",BI$6,,,1)*BI$8),"-")</f>
        <v>-</v>
      </c>
      <c r="BJ18" s="102" t="str">
        <f ca="1">IFERROR(IF($F$22="TEMPF",RTD("ice.xl",,"*H",$O18,BJ$7,"D",BJ$6,,,1)*(9/5)+32,RTD("ice.xl",,"*H",$O18,BJ$7,"D",BJ$6,,,1)*BJ$8),"-")</f>
        <v>-</v>
      </c>
      <c r="BK18" s="102" t="str">
        <f ca="1">IFERROR(IF($F$22="TEMPF",RTD("ice.xl",,"*H",$O18,BK$7,"D",BK$6,,,1)*(9/5)+32,RTD("ice.xl",,"*H",$O18,BK$7,"D",BK$6,,,1)*BK$8),"-")</f>
        <v>-</v>
      </c>
      <c r="BL18" s="103" t="str">
        <f ca="1">IFERROR(IF($F$22="TEMPF",RTD("ice.xl",,"*H",$O18,BL$7,"D",BL$6,,,1)*(9/5),RTD("ice.xl",,"*H",$O18,BL$7,"D",BL$6,,,1)*BL$8),"-")</f>
        <v>-</v>
      </c>
      <c r="BM18" s="104" t="str">
        <f ca="1">IFERROR(IF($F$22="TEMPF",RTD("ice.xl",,"*H",$O18,BM$7,"D",BM$6,,,1)*(9/5),RTD("ice.xl",,"*H",$O18,BM$7,"D",BM$6,,,1)*BM$8),"-")</f>
        <v>-</v>
      </c>
      <c r="BN18" s="101" t="str">
        <f ca="1">IFERROR(IF($F$22="TEMPF",RTD("ice.xl",,"*H",$O18,BN$7,"D",BN$6,,,1)*(9/5)+32,RTD("ice.xl",,"*H",$O18,BN$7,"D",BN$6,,,1)*BN$8),"-")</f>
        <v>-</v>
      </c>
      <c r="BO18" s="102" t="str">
        <f ca="1">IFERROR(IF($F$22="TEMPF",RTD("ice.xl",,"*H",$O18,BO$7,"D",BO$6,,,1)*(9/5)+32,RTD("ice.xl",,"*H",$O18,BO$7,"D",BO$6,,,1)*BO$8),"-")</f>
        <v>-</v>
      </c>
      <c r="BP18" s="102" t="str">
        <f ca="1">IFERROR(IF($F$22="TEMPF",RTD("ice.xl",,"*H",$O18,BP$7,"D",BP$6,,,1)*(9/5)+32,RTD("ice.xl",,"*H",$O18,BP$7,"D",BP$6,,,1)*BP$8),"-")</f>
        <v>-</v>
      </c>
      <c r="BQ18" s="103" t="str">
        <f ca="1">IFERROR(IF($F$22="TEMPF",RTD("ice.xl",,"*H",$O18,BQ$7,"D",BQ$6,,,1)*(9/5),RTD("ice.xl",,"*H",$O18,BQ$7,"D",BQ$6,,,1)*BQ$8),"-")</f>
        <v>-</v>
      </c>
      <c r="BR18" s="104" t="str">
        <f ca="1">IFERROR(IF($F$22="TEMPF",RTD("ice.xl",,"*H",$O18,BR$7,"D",BR$6,,,1)*(9/5),RTD("ice.xl",,"*H",$O18,BR$7,"D",BR$6,,,1)*BR$8),"-")</f>
        <v>-</v>
      </c>
      <c r="BS18" s="101" t="str">
        <f ca="1">IFERROR(IF($F$22="TEMPF",RTD("ice.xl",,"*H",$O18,BS$7,"D",BS$6,,,1)*(9/5)+32,RTD("ice.xl",,"*H",$O18,BS$7,"D",BS$6,,,1)*BS$8),"-")</f>
        <v>-</v>
      </c>
      <c r="BT18" s="102" t="str">
        <f ca="1">IFERROR(IF($F$22="TEMPF",RTD("ice.xl",,"*H",$O18,BT$7,"D",BT$6,,,1)*(9/5)+32,RTD("ice.xl",,"*H",$O18,BT$7,"D",BT$6,,,1)*BT$8),"-")</f>
        <v>-</v>
      </c>
      <c r="BU18" s="102" t="str">
        <f ca="1">IFERROR(IF($F$22="TEMPF",RTD("ice.xl",,"*H",$O18,BU$7,"D",BU$6,,,1)*(9/5)+32,RTD("ice.xl",,"*H",$O18,BU$7,"D",BU$6,,,1)*BU$8),"-")</f>
        <v>-</v>
      </c>
      <c r="BV18" s="103" t="str">
        <f ca="1">IFERROR(IF($F$22="TEMPF",RTD("ice.xl",,"*H",$O18,BV$7,"D",BV$6,,,1)*(9/5),RTD("ice.xl",,"*H",$O18,BV$7,"D",BV$6,,,1)*BV$8),"-")</f>
        <v>-</v>
      </c>
      <c r="BW18" s="104" t="str">
        <f ca="1">IFERROR(IF($F$22="TEMPF",RTD("ice.xl",,"*H",$O18,BW$7,"D",BW$6,,,1)*(9/5),RTD("ice.xl",,"*H",$O18,BW$7,"D",BW$6,,,1)*BW$8),"-")</f>
        <v>-</v>
      </c>
      <c r="BX18" s="101" t="str">
        <f ca="1">IFERROR(IF($F$22="TEMPF",RTD("ice.xl",,"*H",$O18,BX$7,"D",BX$6,,,1)*(9/5)+32,RTD("ice.xl",,"*H",$O18,BX$7,"D",BX$6,,,1)*BX$8),"-")</f>
        <v>-</v>
      </c>
      <c r="BY18" s="102" t="str">
        <f ca="1">IFERROR(IF($F$22="TEMPF",RTD("ice.xl",,"*H",$O18,BY$7,"D",BY$6,,,1)*(9/5)+32,RTD("ice.xl",,"*H",$O18,BY$7,"D",BY$6,,,1)*BY$8),"-")</f>
        <v>-</v>
      </c>
      <c r="BZ18" s="102" t="str">
        <f ca="1">IFERROR(IF($F$22="TEMPF",RTD("ice.xl",,"*H",$O18,BZ$7,"D",BZ$6,,,1)*(9/5)+32,RTD("ice.xl",,"*H",$O18,BZ$7,"D",BZ$6,,,1)*BZ$8),"-")</f>
        <v>-</v>
      </c>
      <c r="CA18" s="103" t="str">
        <f ca="1">IFERROR(IF($F$22="TEMPF",RTD("ice.xl",,"*H",$O18,CA$7,"D",CA$6,,,1)*(9/5),RTD("ice.xl",,"*H",$O18,CA$7,"D",CA$6,,,1)*CA$8),"-")</f>
        <v>-</v>
      </c>
      <c r="CB18" s="104" t="str">
        <f ca="1">IFERROR(IF($F$22="TEMPF",RTD("ice.xl",,"*H",$O18,CB$7,"D",CB$6,,,1)*(9/5),RTD("ice.xl",,"*H",$O18,CB$7,"D",CB$6,,,1)*CB$8),"-")</f>
        <v>-</v>
      </c>
      <c r="CC18" s="101" t="str">
        <f ca="1">IFERROR(IF($F$22="TEMPF",RTD("ice.xl",,"*H",$O18,CC$7,"D",CC$6,,,1)*(9/5)+32,RTD("ice.xl",,"*H",$O18,CC$7,"D",CC$6,,,1)*CC$8),"-")</f>
        <v>-</v>
      </c>
      <c r="CD18" s="102" t="str">
        <f ca="1">IFERROR(IF($F$22="TEMPF",RTD("ice.xl",,"*H",$O18,CD$7,"D",CD$6,,,1)*(9/5)+32,RTD("ice.xl",,"*H",$O18,CD$7,"D",CD$6,,,1)*CD$8),"-")</f>
        <v>-</v>
      </c>
      <c r="CE18" s="102" t="str">
        <f ca="1">IFERROR(IF($F$22="TEMPF",RTD("ice.xl",,"*H",$O18,CE$7,"D",CE$6,,,1)*(9/5)+32,RTD("ice.xl",,"*H",$O18,CE$7,"D",CE$6,,,1)*CE$8),"-")</f>
        <v>-</v>
      </c>
      <c r="CF18" s="103" t="str">
        <f ca="1">IFERROR(IF($F$22="TEMPF",RTD("ice.xl",,"*H",$O18,CF$7,"D",CF$6,,,1)*(9/5),RTD("ice.xl",,"*H",$O18,CF$7,"D",CF$6,,,1)*CF$8),"-")</f>
        <v>-</v>
      </c>
      <c r="CG18" s="104" t="str">
        <f ca="1">IFERROR(IF($F$22="TEMPF",RTD("ice.xl",,"*H",$O18,CG$7,"D",CG$6,,,1)*(9/5),RTD("ice.xl",,"*H",$O18,CG$7,"D",CG$6,,,1)*CG$8),"-")</f>
        <v>-</v>
      </c>
      <c r="CH18" s="101" t="str">
        <f ca="1">IFERROR(IF($F$22="TEMPF",RTD("ice.xl",,"*H",$O18,CH$7,"D",CH$6,,,1)*(9/5)+32,RTD("ice.xl",,"*H",$O18,CH$7,"D",CH$6,,,1)*CH$8),"-")</f>
        <v>-</v>
      </c>
      <c r="CI18" s="102" t="str">
        <f ca="1">IFERROR(IF($F$22="TEMPF",RTD("ice.xl",,"*H",$O18,CI$7,"D",CI$6,,,1)*(9/5)+32,RTD("ice.xl",,"*H",$O18,CI$7,"D",CI$6,,,1)*CI$8),"-")</f>
        <v>-</v>
      </c>
      <c r="CJ18" s="102" t="str">
        <f ca="1">IFERROR(IF($F$22="TEMPF",RTD("ice.xl",,"*H",$O18,CJ$7,"D",CJ$6,,,1)*(9/5)+32,RTD("ice.xl",,"*H",$O18,CJ$7,"D",CJ$6,,,1)*CJ$8),"-")</f>
        <v>-</v>
      </c>
      <c r="CK18" s="103" t="str">
        <f ca="1">IFERROR(IF($F$22="TEMPF",RTD("ice.xl",,"*H",$O18,CK$7,"D",CK$6,,,1)*(9/5),RTD("ice.xl",,"*H",$O18,CK$7,"D",CK$6,,,1)*CK$8),"-")</f>
        <v>-</v>
      </c>
      <c r="CL18" s="104" t="str">
        <f ca="1">IFERROR(IF($F$22="TEMPF",RTD("ice.xl",,"*H",$O18,CL$7,"D",CL$6,,,1)*(9/5),RTD("ice.xl",,"*H",$O18,CL$7,"D",CL$6,,,1)*CL$8),"-")</f>
        <v>-</v>
      </c>
      <c r="CM18" s="101" t="str">
        <f ca="1">IFERROR(IF($F$22="TEMPF",RTD("ice.xl",,"*H",$O18,CM$7,"D",CM$6,,,1)*(9/5)+32,RTD("ice.xl",,"*H",$O18,CM$7,"D",CM$6,,,1)*CM$8),"-")</f>
        <v>-</v>
      </c>
      <c r="CN18" s="102" t="str">
        <f ca="1">IFERROR(IF($F$22="TEMPF",RTD("ice.xl",,"*H",$O18,CN$7,"D",CN$6,,,1)*(9/5)+32,RTD("ice.xl",,"*H",$O18,CN$7,"D",CN$6,,,1)*CN$8),"-")</f>
        <v>-</v>
      </c>
      <c r="CO18" s="102" t="str">
        <f ca="1">IFERROR(IF($F$22="TEMPF",RTD("ice.xl",,"*H",$O18,CO$7,"D",CO$6,,,1)*(9/5)+32,RTD("ice.xl",,"*H",$O18,CO$7,"D",CO$6,,,1)*CO$8),"-")</f>
        <v>-</v>
      </c>
      <c r="CP18" s="103" t="str">
        <f ca="1">IFERROR(IF($F$22="TEMPF",RTD("ice.xl",,"*H",$O18,CP$7,"D",CP$6,,,1)*(9/5),RTD("ice.xl",,"*H",$O18,CP$7,"D",CP$6,,,1)*CP$8),"-")</f>
        <v>-</v>
      </c>
      <c r="CQ18" s="104" t="str">
        <f ca="1">IFERROR(IF($F$22="TEMPF",RTD("ice.xl",,"*H",$O18,CQ$7,"D",CQ$6,,,1)*(9/5),RTD("ice.xl",,"*H",$O18,CQ$7,"D",CQ$6,,,1)*CQ$8),"-")</f>
        <v>-</v>
      </c>
    </row>
    <row r="19" spans="1:95" x14ac:dyDescent="0.35">
      <c r="B19" s="139" t="s">
        <v>3198</v>
      </c>
      <c r="C19" s="147" t="s">
        <v>3231</v>
      </c>
      <c r="D19" s="147"/>
      <c r="F19" s="77" t="str">
        <f>"_"&amp;VLOOKUP(C19,Master!R45:S48,2,0)</f>
        <v>_30 Yr Official</v>
      </c>
      <c r="G19" s="45" t="str">
        <f>VLOOKUP(F17&amp;F19,Master!R71:S78,2,0)</f>
        <v>2M Daily Avg Temp official 30yr Anomaly</v>
      </c>
      <c r="H19" s="106"/>
      <c r="I19" s="94"/>
      <c r="J19" s="95" t="e">
        <f>VLOOKUP($I19,Master!$R$2:$S$10,2,FALSE)</f>
        <v>#N/A</v>
      </c>
      <c r="K19" s="94"/>
      <c r="L19" s="95" t="str">
        <f t="shared" si="61"/>
        <v>Location</v>
      </c>
      <c r="M19" s="96"/>
      <c r="N19" s="94" t="e">
        <f>VLOOKUP(M19,Master!$E:$F,2,FALSE)</f>
        <v>#N/A</v>
      </c>
      <c r="O19" s="50" t="e">
        <f t="shared" si="62"/>
        <v>#N/A</v>
      </c>
      <c r="P19" s="101" t="str">
        <f ca="1">IFERROR(IF($F$22="TEMPF",RTD("ice.xl",,"*H",$O19,P$7,"D",P$6,,,1)*(9/5)+32,RTD("ice.xl",,"*H",$O19,P$7,"D",P$6,,,1)*P$8),"-")</f>
        <v>-</v>
      </c>
      <c r="Q19" s="102" t="str">
        <f ca="1">IFERROR(IF($F$22="TEMPF",RTD("ice.xl",,"*H",$O19,Q$7,"D",Q$6,,,1)*(9/5)+32,RTD("ice.xl",,"*H",$O19,Q$7,"D",Q$6,,,1)*Q$8),"-")</f>
        <v>-</v>
      </c>
      <c r="R19" s="102" t="str">
        <f ca="1">IFERROR(IF($F$22="TEMPF",RTD("ice.xl",,"*H",$O19,R$7,"D",R$6,,,1)*(9/5)+32,RTD("ice.xl",,"*H",$O19,R$7,"D",R$6,,,1)*R$8),"-")</f>
        <v>-</v>
      </c>
      <c r="S19" s="103" t="str">
        <f ca="1">IFERROR(IF($F$22="TEMPF",RTD("ice.xl",,"*H",$O19,S$7,"D",S$6,,,1)*(9/5),RTD("ice.xl",,"*H",$O19,S$7,"D",S$6,,,1)*S$8),"-")</f>
        <v>-</v>
      </c>
      <c r="T19" s="104" t="str">
        <f ca="1">IFERROR(IF($F$22="TEMPF",RTD("ice.xl",,"*H",$O19,T$7,"D",T$6,,,1)*(9/5),RTD("ice.xl",,"*H",$O19,T$7,"D",T$6,,,1)*T$8),"-")</f>
        <v>-</v>
      </c>
      <c r="U19" s="101" t="str">
        <f ca="1">IFERROR(IF($F$22="TEMPF",RTD("ice.xl",,"*H",$O19,U$7,"D",U$6,,,1)*(9/5)+32,RTD("ice.xl",,"*H",$O19,U$7,"D",U$6,,,1)*U$8),"-")</f>
        <v>-</v>
      </c>
      <c r="V19" s="102" t="str">
        <f ca="1">IFERROR(IF($F$22="TEMPF",RTD("ice.xl",,"*H",$O19,V$7,"D",V$6,,,1)*(9/5)+32,RTD("ice.xl",,"*H",$O19,V$7,"D",V$6,,,1)*V$8),"-")</f>
        <v>-</v>
      </c>
      <c r="W19" s="102" t="str">
        <f ca="1">IFERROR(IF($F$22="TEMPF",RTD("ice.xl",,"*H",$O19,W$7,"D",W$6,,,1)*(9/5)+32,RTD("ice.xl",,"*H",$O19,W$7,"D",W$6,,,1)*W$8),"-")</f>
        <v>-</v>
      </c>
      <c r="X19" s="103" t="str">
        <f ca="1">IFERROR(IF($F$22="TEMPF",RTD("ice.xl",,"*H",$O19,X$7,"D",X$6,,,1)*(9/5),RTD("ice.xl",,"*H",$O19,X$7,"D",X$6,,,1)*X$8),"-")</f>
        <v>-</v>
      </c>
      <c r="Y19" s="104" t="str">
        <f ca="1">IFERROR(IF($F$22="TEMPF",RTD("ice.xl",,"*H",$O19,Y$7,"D",Y$6,,,1)*(9/5),RTD("ice.xl",,"*H",$O19,Y$7,"D",Y$6,,,1)*Y$8),"-")</f>
        <v>-</v>
      </c>
      <c r="Z19" s="101" t="str">
        <f ca="1">IFERROR(IF($F$22="TEMPF",RTD("ice.xl",,"*H",$O19,Z$7,"D",Z$6,,,1)*(9/5)+32,RTD("ice.xl",,"*H",$O19,Z$7,"D",Z$6,,,1)*Z$8),"-")</f>
        <v>-</v>
      </c>
      <c r="AA19" s="102" t="str">
        <f ca="1">IFERROR(IF($F$22="TEMPF",RTD("ice.xl",,"*H",$O19,AA$7,"D",AA$6,,,1)*(9/5)+32,RTD("ice.xl",,"*H",$O19,AA$7,"D",AA$6,,,1)*AA$8),"-")</f>
        <v>-</v>
      </c>
      <c r="AB19" s="102" t="str">
        <f ca="1">IFERROR(IF($F$22="TEMPF",RTD("ice.xl",,"*H",$O19,AB$7,"D",AB$6,,,1)*(9/5)+32,RTD("ice.xl",,"*H",$O19,AB$7,"D",AB$6,,,1)*AB$8),"-")</f>
        <v>-</v>
      </c>
      <c r="AC19" s="103" t="str">
        <f ca="1">IFERROR(IF($F$22="TEMPF",RTD("ice.xl",,"*H",$O19,AC$7,"D",AC$6,,,1)*(9/5),RTD("ice.xl",,"*H",$O19,AC$7,"D",AC$6,,,1)*AC$8),"-")</f>
        <v>-</v>
      </c>
      <c r="AD19" s="104" t="str">
        <f ca="1">IFERROR(IF($F$22="TEMPF",RTD("ice.xl",,"*H",$O19,AD$7,"D",AD$6,,,1)*(9/5),RTD("ice.xl",,"*H",$O19,AD$7,"D",AD$6,,,1)*AD$8),"-")</f>
        <v>-</v>
      </c>
      <c r="AE19" s="101" t="str">
        <f ca="1">IFERROR(IF($F$22="TEMPF",RTD("ice.xl",,"*H",$O19,AE$7,"D",AE$6,,,1)*(9/5)+32,RTD("ice.xl",,"*H",$O19,AE$7,"D",AE$6,,,1)*AE$8),"-")</f>
        <v>-</v>
      </c>
      <c r="AF19" s="102" t="str">
        <f ca="1">IFERROR(IF($F$22="TEMPF",RTD("ice.xl",,"*H",$O19,AF$7,"D",AF$6,,,1)*(9/5)+32,RTD("ice.xl",,"*H",$O19,AF$7,"D",AF$6,,,1)*AF$8),"-")</f>
        <v>-</v>
      </c>
      <c r="AG19" s="102" t="str">
        <f ca="1">IFERROR(IF($F$22="TEMPF",RTD("ice.xl",,"*H",$O19,AG$7,"D",AG$6,,,1)*(9/5)+32,RTD("ice.xl",,"*H",$O19,AG$7,"D",AG$6,,,1)*AG$8),"-")</f>
        <v>-</v>
      </c>
      <c r="AH19" s="103" t="str">
        <f ca="1">IFERROR(IF($F$22="TEMPF",RTD("ice.xl",,"*H",$O19,AH$7,"D",AH$6,,,1)*(9/5),RTD("ice.xl",,"*H",$O19,AH$7,"D",AH$6,,,1)*AH$8),"-")</f>
        <v>-</v>
      </c>
      <c r="AI19" s="104" t="str">
        <f ca="1">IFERROR(IF($F$22="TEMPF",RTD("ice.xl",,"*H",$O19,AI$7,"D",AI$6,,,1)*(9/5),RTD("ice.xl",,"*H",$O19,AI$7,"D",AI$6,,,1)*AI$8),"-")</f>
        <v>-</v>
      </c>
      <c r="AJ19" s="101" t="str">
        <f ca="1">IFERROR(IF($F$22="TEMPF",RTD("ice.xl",,"*H",$O19,AJ$7,"D",AJ$6,,,1)*(9/5)+32,RTD("ice.xl",,"*H",$O19,AJ$7,"D",AJ$6,,,1)*AJ$8),"-")</f>
        <v>-</v>
      </c>
      <c r="AK19" s="102" t="str">
        <f ca="1">IFERROR(IF($F$22="TEMPF",RTD("ice.xl",,"*H",$O19,AK$7,"D",AK$6,,,1)*(9/5)+32,RTD("ice.xl",,"*H",$O19,AK$7,"D",AK$6,,,1)*AK$8),"-")</f>
        <v>-</v>
      </c>
      <c r="AL19" s="102" t="str">
        <f ca="1">IFERROR(IF($F$22="TEMPF",RTD("ice.xl",,"*H",$O19,AL$7,"D",AL$6,,,1)*(9/5)+32,RTD("ice.xl",,"*H",$O19,AL$7,"D",AL$6,,,1)*AL$8),"-")</f>
        <v>-</v>
      </c>
      <c r="AM19" s="103" t="str">
        <f ca="1">IFERROR(IF($F$22="TEMPF",RTD("ice.xl",,"*H",$O19,AM$7,"D",AM$6,,,1)*(9/5),RTD("ice.xl",,"*H",$O19,AM$7,"D",AM$6,,,1)*AM$8),"-")</f>
        <v>-</v>
      </c>
      <c r="AN19" s="104" t="str">
        <f ca="1">IFERROR(IF($F$22="TEMPF",RTD("ice.xl",,"*H",$O19,AN$7,"D",AN$6,,,1)*(9/5),RTD("ice.xl",,"*H",$O19,AN$7,"D",AN$6,,,1)*AN$8),"-")</f>
        <v>-</v>
      </c>
      <c r="AO19" s="101" t="str">
        <f ca="1">IFERROR(IF($F$22="TEMPF",RTD("ice.xl",,"*H",$O19,AO$7,"D",AO$6,,,1)*(9/5)+32,RTD("ice.xl",,"*H",$O19,AO$7,"D",AO$6,,,1)*AO$8),"-")</f>
        <v>-</v>
      </c>
      <c r="AP19" s="102" t="str">
        <f ca="1">IFERROR(IF($F$22="TEMPF",RTD("ice.xl",,"*H",$O19,AP$7,"D",AP$6,,,1)*(9/5)+32,RTD("ice.xl",,"*H",$O19,AP$7,"D",AP$6,,,1)*AP$8),"-")</f>
        <v>-</v>
      </c>
      <c r="AQ19" s="102" t="str">
        <f ca="1">IFERROR(IF($F$22="TEMPF",RTD("ice.xl",,"*H",$O19,AQ$7,"D",AQ$6,,,1)*(9/5)+32,RTD("ice.xl",,"*H",$O19,AQ$7,"D",AQ$6,,,1)*AQ$8),"-")</f>
        <v>-</v>
      </c>
      <c r="AR19" s="103" t="str">
        <f ca="1">IFERROR(IF($F$22="TEMPF",RTD("ice.xl",,"*H",$O19,AR$7,"D",AR$6,,,1)*(9/5),RTD("ice.xl",,"*H",$O19,AR$7,"D",AR$6,,,1)*AR$8),"-")</f>
        <v>-</v>
      </c>
      <c r="AS19" s="104" t="str">
        <f ca="1">IFERROR(IF($F$22="TEMPF",RTD("ice.xl",,"*H",$O19,AS$7,"D",AS$6,,,1)*(9/5),RTD("ice.xl",,"*H",$O19,AS$7,"D",AS$6,,,1)*AS$8),"-")</f>
        <v>-</v>
      </c>
      <c r="AT19" s="101" t="str">
        <f ca="1">IFERROR(IF($F$22="TEMPF",RTD("ice.xl",,"*H",$O19,AT$7,"D",AT$6,,,1)*(9/5)+32,RTD("ice.xl",,"*H",$O19,AT$7,"D",AT$6,,,1)*AT$8),"-")</f>
        <v>-</v>
      </c>
      <c r="AU19" s="102" t="str">
        <f ca="1">IFERROR(IF($F$22="TEMPF",RTD("ice.xl",,"*H",$O19,AU$7,"D",AU$6,,,1)*(9/5)+32,RTD("ice.xl",,"*H",$O19,AU$7,"D",AU$6,,,1)*AU$8),"-")</f>
        <v>-</v>
      </c>
      <c r="AV19" s="102" t="str">
        <f ca="1">IFERROR(IF($F$22="TEMPF",RTD("ice.xl",,"*H",$O19,AV$7,"D",AV$6,,,1)*(9/5)+32,RTD("ice.xl",,"*H",$O19,AV$7,"D",AV$6,,,1)*AV$8),"-")</f>
        <v>-</v>
      </c>
      <c r="AW19" s="103" t="str">
        <f ca="1">IFERROR(IF($F$22="TEMPF",RTD("ice.xl",,"*H",$O19,AW$7,"D",AW$6,,,1)*(9/5),RTD("ice.xl",,"*H",$O19,AW$7,"D",AW$6,,,1)*AW$8),"-")</f>
        <v>-</v>
      </c>
      <c r="AX19" s="104" t="str">
        <f ca="1">IFERROR(IF($F$22="TEMPF",RTD("ice.xl",,"*H",$O19,AX$7,"D",AX$6,,,1)*(9/5),RTD("ice.xl",,"*H",$O19,AX$7,"D",AX$6,,,1)*AX$8),"-")</f>
        <v>-</v>
      </c>
      <c r="AY19" s="101" t="str">
        <f ca="1">IFERROR(IF($F$22="TEMPF",RTD("ice.xl",,"*H",$O19,AY$7,"D",AY$6,,,1)*(9/5)+32,RTD("ice.xl",,"*H",$O19,AY$7,"D",AY$6,,,1)*AY$8),"-")</f>
        <v>-</v>
      </c>
      <c r="AZ19" s="102" t="str">
        <f ca="1">IFERROR(IF($F$22="TEMPF",RTD("ice.xl",,"*H",$O19,AZ$7,"D",AZ$6,,,1)*(9/5)+32,RTD("ice.xl",,"*H",$O19,AZ$7,"D",AZ$6,,,1)*AZ$8),"-")</f>
        <v>-</v>
      </c>
      <c r="BA19" s="102" t="str">
        <f ca="1">IFERROR(IF($F$22="TEMPF",RTD("ice.xl",,"*H",$O19,BA$7,"D",BA$6,,,1)*(9/5)+32,RTD("ice.xl",,"*H",$O19,BA$7,"D",BA$6,,,1)*BA$8),"-")</f>
        <v>-</v>
      </c>
      <c r="BB19" s="103" t="str">
        <f ca="1">IFERROR(IF($F$22="TEMPF",RTD("ice.xl",,"*H",$O19,BB$7,"D",BB$6,,,1)*(9/5),RTD("ice.xl",,"*H",$O19,BB$7,"D",BB$6,,,1)*BB$8),"-")</f>
        <v>-</v>
      </c>
      <c r="BC19" s="104" t="str">
        <f ca="1">IFERROR(IF($F$22="TEMPF",RTD("ice.xl",,"*H",$O19,BC$7,"D",BC$6,,,1)*(9/5),RTD("ice.xl",,"*H",$O19,BC$7,"D",BC$6,,,1)*BC$8),"-")</f>
        <v>-</v>
      </c>
      <c r="BD19" s="101" t="str">
        <f ca="1">IFERROR(IF($F$22="TEMPF",RTD("ice.xl",,"*H",$O19,BD$7,"D",BD$6,,,1)*(9/5)+32,RTD("ice.xl",,"*H",$O19,BD$7,"D",BD$6,,,1)*BD$8),"-")</f>
        <v>-</v>
      </c>
      <c r="BE19" s="102" t="str">
        <f ca="1">IFERROR(IF($F$22="TEMPF",RTD("ice.xl",,"*H",$O19,BE$7,"D",BE$6,,,1)*(9/5)+32,RTD("ice.xl",,"*H",$O19,BE$7,"D",BE$6,,,1)*BE$8),"-")</f>
        <v>-</v>
      </c>
      <c r="BF19" s="102" t="str">
        <f ca="1">IFERROR(IF($F$22="TEMPF",RTD("ice.xl",,"*H",$O19,BF$7,"D",BF$6,,,1)*(9/5)+32,RTD("ice.xl",,"*H",$O19,BF$7,"D",BF$6,,,1)*BF$8),"-")</f>
        <v>-</v>
      </c>
      <c r="BG19" s="103" t="str">
        <f ca="1">IFERROR(IF($F$22="TEMPF",RTD("ice.xl",,"*H",$O19,BG$7,"D",BG$6,,,1)*(9/5),RTD("ice.xl",,"*H",$O19,BG$7,"D",BG$6,,,1)*BG$8),"-")</f>
        <v>-</v>
      </c>
      <c r="BH19" s="104" t="str">
        <f ca="1">IFERROR(IF($F$22="TEMPF",RTD("ice.xl",,"*H",$O19,BH$7,"D",BH$6,,,1)*(9/5),RTD("ice.xl",,"*H",$O19,BH$7,"D",BH$6,,,1)*BH$8),"-")</f>
        <v>-</v>
      </c>
      <c r="BI19" s="101" t="str">
        <f ca="1">IFERROR(IF($F$22="TEMPF",RTD("ice.xl",,"*H",$O19,BI$7,"D",BI$6,,,1)*(9/5)+32,RTD("ice.xl",,"*H",$O19,BI$7,"D",BI$6,,,1)*BI$8),"-")</f>
        <v>-</v>
      </c>
      <c r="BJ19" s="102" t="str">
        <f ca="1">IFERROR(IF($F$22="TEMPF",RTD("ice.xl",,"*H",$O19,BJ$7,"D",BJ$6,,,1)*(9/5)+32,RTD("ice.xl",,"*H",$O19,BJ$7,"D",BJ$6,,,1)*BJ$8),"-")</f>
        <v>-</v>
      </c>
      <c r="BK19" s="102" t="str">
        <f ca="1">IFERROR(IF($F$22="TEMPF",RTD("ice.xl",,"*H",$O19,BK$7,"D",BK$6,,,1)*(9/5)+32,RTD("ice.xl",,"*H",$O19,BK$7,"D",BK$6,,,1)*BK$8),"-")</f>
        <v>-</v>
      </c>
      <c r="BL19" s="103" t="str">
        <f ca="1">IFERROR(IF($F$22="TEMPF",RTD("ice.xl",,"*H",$O19,BL$7,"D",BL$6,,,1)*(9/5),RTD("ice.xl",,"*H",$O19,BL$7,"D",BL$6,,,1)*BL$8),"-")</f>
        <v>-</v>
      </c>
      <c r="BM19" s="104" t="str">
        <f ca="1">IFERROR(IF($F$22="TEMPF",RTD("ice.xl",,"*H",$O19,BM$7,"D",BM$6,,,1)*(9/5),RTD("ice.xl",,"*H",$O19,BM$7,"D",BM$6,,,1)*BM$8),"-")</f>
        <v>-</v>
      </c>
      <c r="BN19" s="101" t="str">
        <f ca="1">IFERROR(IF($F$22="TEMPF",RTD("ice.xl",,"*H",$O19,BN$7,"D",BN$6,,,1)*(9/5)+32,RTD("ice.xl",,"*H",$O19,BN$7,"D",BN$6,,,1)*BN$8),"-")</f>
        <v>-</v>
      </c>
      <c r="BO19" s="102" t="str">
        <f ca="1">IFERROR(IF($F$22="TEMPF",RTD("ice.xl",,"*H",$O19,BO$7,"D",BO$6,,,1)*(9/5)+32,RTD("ice.xl",,"*H",$O19,BO$7,"D",BO$6,,,1)*BO$8),"-")</f>
        <v>-</v>
      </c>
      <c r="BP19" s="102" t="str">
        <f ca="1">IFERROR(IF($F$22="TEMPF",RTD("ice.xl",,"*H",$O19,BP$7,"D",BP$6,,,1)*(9/5)+32,RTD("ice.xl",,"*H",$O19,BP$7,"D",BP$6,,,1)*BP$8),"-")</f>
        <v>-</v>
      </c>
      <c r="BQ19" s="103" t="str">
        <f ca="1">IFERROR(IF($F$22="TEMPF",RTD("ice.xl",,"*H",$O19,BQ$7,"D",BQ$6,,,1)*(9/5),RTD("ice.xl",,"*H",$O19,BQ$7,"D",BQ$6,,,1)*BQ$8),"-")</f>
        <v>-</v>
      </c>
      <c r="BR19" s="104" t="str">
        <f ca="1">IFERROR(IF($F$22="TEMPF",RTD("ice.xl",,"*H",$O19,BR$7,"D",BR$6,,,1)*(9/5),RTD("ice.xl",,"*H",$O19,BR$7,"D",BR$6,,,1)*BR$8),"-")</f>
        <v>-</v>
      </c>
      <c r="BS19" s="101" t="str">
        <f ca="1">IFERROR(IF($F$22="TEMPF",RTD("ice.xl",,"*H",$O19,BS$7,"D",BS$6,,,1)*(9/5)+32,RTD("ice.xl",,"*H",$O19,BS$7,"D",BS$6,,,1)*BS$8),"-")</f>
        <v>-</v>
      </c>
      <c r="BT19" s="102" t="str">
        <f ca="1">IFERROR(IF($F$22="TEMPF",RTD("ice.xl",,"*H",$O19,BT$7,"D",BT$6,,,1)*(9/5)+32,RTD("ice.xl",,"*H",$O19,BT$7,"D",BT$6,,,1)*BT$8),"-")</f>
        <v>-</v>
      </c>
      <c r="BU19" s="102" t="str">
        <f ca="1">IFERROR(IF($F$22="TEMPF",RTD("ice.xl",,"*H",$O19,BU$7,"D",BU$6,,,1)*(9/5)+32,RTD("ice.xl",,"*H",$O19,BU$7,"D",BU$6,,,1)*BU$8),"-")</f>
        <v>-</v>
      </c>
      <c r="BV19" s="103" t="str">
        <f ca="1">IFERROR(IF($F$22="TEMPF",RTD("ice.xl",,"*H",$O19,BV$7,"D",BV$6,,,1)*(9/5),RTD("ice.xl",,"*H",$O19,BV$7,"D",BV$6,,,1)*BV$8),"-")</f>
        <v>-</v>
      </c>
      <c r="BW19" s="104" t="str">
        <f ca="1">IFERROR(IF($F$22="TEMPF",RTD("ice.xl",,"*H",$O19,BW$7,"D",BW$6,,,1)*(9/5),RTD("ice.xl",,"*H",$O19,BW$7,"D",BW$6,,,1)*BW$8),"-")</f>
        <v>-</v>
      </c>
      <c r="BX19" s="101" t="str">
        <f ca="1">IFERROR(IF($F$22="TEMPF",RTD("ice.xl",,"*H",$O19,BX$7,"D",BX$6,,,1)*(9/5)+32,RTD("ice.xl",,"*H",$O19,BX$7,"D",BX$6,,,1)*BX$8),"-")</f>
        <v>-</v>
      </c>
      <c r="BY19" s="102" t="str">
        <f ca="1">IFERROR(IF($F$22="TEMPF",RTD("ice.xl",,"*H",$O19,BY$7,"D",BY$6,,,1)*(9/5)+32,RTD("ice.xl",,"*H",$O19,BY$7,"D",BY$6,,,1)*BY$8),"-")</f>
        <v>-</v>
      </c>
      <c r="BZ19" s="102" t="str">
        <f ca="1">IFERROR(IF($F$22="TEMPF",RTD("ice.xl",,"*H",$O19,BZ$7,"D",BZ$6,,,1)*(9/5)+32,RTD("ice.xl",,"*H",$O19,BZ$7,"D",BZ$6,,,1)*BZ$8),"-")</f>
        <v>-</v>
      </c>
      <c r="CA19" s="103" t="str">
        <f ca="1">IFERROR(IF($F$22="TEMPF",RTD("ice.xl",,"*H",$O19,CA$7,"D",CA$6,,,1)*(9/5),RTD("ice.xl",,"*H",$O19,CA$7,"D",CA$6,,,1)*CA$8),"-")</f>
        <v>-</v>
      </c>
      <c r="CB19" s="104" t="str">
        <f ca="1">IFERROR(IF($F$22="TEMPF",RTD("ice.xl",,"*H",$O19,CB$7,"D",CB$6,,,1)*(9/5),RTD("ice.xl",,"*H",$O19,CB$7,"D",CB$6,,,1)*CB$8),"-")</f>
        <v>-</v>
      </c>
      <c r="CC19" s="101" t="str">
        <f ca="1">IFERROR(IF($F$22="TEMPF",RTD("ice.xl",,"*H",$O19,CC$7,"D",CC$6,,,1)*(9/5)+32,RTD("ice.xl",,"*H",$O19,CC$7,"D",CC$6,,,1)*CC$8),"-")</f>
        <v>-</v>
      </c>
      <c r="CD19" s="102" t="str">
        <f ca="1">IFERROR(IF($F$22="TEMPF",RTD("ice.xl",,"*H",$O19,CD$7,"D",CD$6,,,1)*(9/5)+32,RTD("ice.xl",,"*H",$O19,CD$7,"D",CD$6,,,1)*CD$8),"-")</f>
        <v>-</v>
      </c>
      <c r="CE19" s="102" t="str">
        <f ca="1">IFERROR(IF($F$22="TEMPF",RTD("ice.xl",,"*H",$O19,CE$7,"D",CE$6,,,1)*(9/5)+32,RTD("ice.xl",,"*H",$O19,CE$7,"D",CE$6,,,1)*CE$8),"-")</f>
        <v>-</v>
      </c>
      <c r="CF19" s="103" t="str">
        <f ca="1">IFERROR(IF($F$22="TEMPF",RTD("ice.xl",,"*H",$O19,CF$7,"D",CF$6,,,1)*(9/5),RTD("ice.xl",,"*H",$O19,CF$7,"D",CF$6,,,1)*CF$8),"-")</f>
        <v>-</v>
      </c>
      <c r="CG19" s="104" t="str">
        <f ca="1">IFERROR(IF($F$22="TEMPF",RTD("ice.xl",,"*H",$O19,CG$7,"D",CG$6,,,1)*(9/5),RTD("ice.xl",,"*H",$O19,CG$7,"D",CG$6,,,1)*CG$8),"-")</f>
        <v>-</v>
      </c>
      <c r="CH19" s="101" t="str">
        <f ca="1">IFERROR(IF($F$22="TEMPF",RTD("ice.xl",,"*H",$O19,CH$7,"D",CH$6,,,1)*(9/5)+32,RTD("ice.xl",,"*H",$O19,CH$7,"D",CH$6,,,1)*CH$8),"-")</f>
        <v>-</v>
      </c>
      <c r="CI19" s="102" t="str">
        <f ca="1">IFERROR(IF($F$22="TEMPF",RTD("ice.xl",,"*H",$O19,CI$7,"D",CI$6,,,1)*(9/5)+32,RTD("ice.xl",,"*H",$O19,CI$7,"D",CI$6,,,1)*CI$8),"-")</f>
        <v>-</v>
      </c>
      <c r="CJ19" s="102" t="str">
        <f ca="1">IFERROR(IF($F$22="TEMPF",RTD("ice.xl",,"*H",$O19,CJ$7,"D",CJ$6,,,1)*(9/5)+32,RTD("ice.xl",,"*H",$O19,CJ$7,"D",CJ$6,,,1)*CJ$8),"-")</f>
        <v>-</v>
      </c>
      <c r="CK19" s="103" t="str">
        <f ca="1">IFERROR(IF($F$22="TEMPF",RTD("ice.xl",,"*H",$O19,CK$7,"D",CK$6,,,1)*(9/5),RTD("ice.xl",,"*H",$O19,CK$7,"D",CK$6,,,1)*CK$8),"-")</f>
        <v>-</v>
      </c>
      <c r="CL19" s="104" t="str">
        <f ca="1">IFERROR(IF($F$22="TEMPF",RTD("ice.xl",,"*H",$O19,CL$7,"D",CL$6,,,1)*(9/5),RTD("ice.xl",,"*H",$O19,CL$7,"D",CL$6,,,1)*CL$8),"-")</f>
        <v>-</v>
      </c>
      <c r="CM19" s="101" t="str">
        <f ca="1">IFERROR(IF($F$22="TEMPF",RTD("ice.xl",,"*H",$O19,CM$7,"D",CM$6,,,1)*(9/5)+32,RTD("ice.xl",,"*H",$O19,CM$7,"D",CM$6,,,1)*CM$8),"-")</f>
        <v>-</v>
      </c>
      <c r="CN19" s="102" t="str">
        <f ca="1">IFERROR(IF($F$22="TEMPF",RTD("ice.xl",,"*H",$O19,CN$7,"D",CN$6,,,1)*(9/5)+32,RTD("ice.xl",,"*H",$O19,CN$7,"D",CN$6,,,1)*CN$8),"-")</f>
        <v>-</v>
      </c>
      <c r="CO19" s="102" t="str">
        <f ca="1">IFERROR(IF($F$22="TEMPF",RTD("ice.xl",,"*H",$O19,CO$7,"D",CO$6,,,1)*(9/5)+32,RTD("ice.xl",,"*H",$O19,CO$7,"D",CO$6,,,1)*CO$8),"-")</f>
        <v>-</v>
      </c>
      <c r="CP19" s="103" t="str">
        <f ca="1">IFERROR(IF($F$22="TEMPF",RTD("ice.xl",,"*H",$O19,CP$7,"D",CP$6,,,1)*(9/5),RTD("ice.xl",,"*H",$O19,CP$7,"D",CP$6,,,1)*CP$8),"-")</f>
        <v>-</v>
      </c>
      <c r="CQ19" s="104" t="str">
        <f ca="1">IFERROR(IF($F$22="TEMPF",RTD("ice.xl",,"*H",$O19,CQ$7,"D",CQ$6,,,1)*(9/5),RTD("ice.xl",,"*H",$O19,CQ$7,"D",CQ$6,,,1)*CQ$8),"-")</f>
        <v>-</v>
      </c>
    </row>
    <row r="20" spans="1:95" ht="15" thickBot="1" x14ac:dyDescent="0.4">
      <c r="B20" s="139" t="s">
        <v>3194</v>
      </c>
      <c r="C20" s="147" t="s">
        <v>3262</v>
      </c>
      <c r="D20" s="147"/>
      <c r="F20" s="77"/>
      <c r="H20" s="106"/>
      <c r="I20" s="108"/>
      <c r="J20" s="109"/>
      <c r="K20" s="108"/>
      <c r="L20" s="109"/>
      <c r="M20" s="110"/>
      <c r="N20" s="108" t="str">
        <f>IF($C$20="Sum","Sum","Avg")</f>
        <v>Sum</v>
      </c>
      <c r="O20" s="109"/>
      <c r="P20" s="111">
        <f t="shared" ref="P20:AU20" ca="1" si="63">IF($C$20="SUM",SUM(P10:P19),AVERAGE(P10:P19))</f>
        <v>183.89</v>
      </c>
      <c r="Q20" s="112">
        <f t="shared" ca="1" si="63"/>
        <v>152.38</v>
      </c>
      <c r="R20" s="112">
        <f t="shared" ca="1" si="63"/>
        <v>120.88</v>
      </c>
      <c r="S20" s="112">
        <f t="shared" ca="1" si="63"/>
        <v>5.5200000000000005</v>
      </c>
      <c r="T20" s="113">
        <f t="shared" ca="1" si="63"/>
        <v>0.70999999999999952</v>
      </c>
      <c r="U20" s="111">
        <f t="shared" ca="1" si="63"/>
        <v>183.87</v>
      </c>
      <c r="V20" s="112">
        <f t="shared" ca="1" si="63"/>
        <v>153.97</v>
      </c>
      <c r="W20" s="112">
        <f t="shared" ca="1" si="63"/>
        <v>124.04</v>
      </c>
      <c r="X20" s="112">
        <f t="shared" ca="1" si="63"/>
        <v>-0.14000000000000001</v>
      </c>
      <c r="Y20" s="113">
        <f t="shared" ca="1" si="63"/>
        <v>2.2899999999999996</v>
      </c>
      <c r="Z20" s="111">
        <f t="shared" ca="1" si="63"/>
        <v>181.69</v>
      </c>
      <c r="AA20" s="112">
        <f t="shared" ca="1" si="63"/>
        <v>154.16999999999999</v>
      </c>
      <c r="AB20" s="112">
        <f t="shared" ca="1" si="63"/>
        <v>126.66000000000001</v>
      </c>
      <c r="AC20" s="112">
        <f t="shared" ca="1" si="63"/>
        <v>0.24999999999999983</v>
      </c>
      <c r="AD20" s="113">
        <f t="shared" ca="1" si="63"/>
        <v>3.05</v>
      </c>
      <c r="AE20" s="111">
        <f t="shared" ca="1" si="63"/>
        <v>175.67000000000002</v>
      </c>
      <c r="AF20" s="112">
        <f t="shared" ca="1" si="63"/>
        <v>147.67000000000002</v>
      </c>
      <c r="AG20" s="112">
        <f t="shared" ca="1" si="63"/>
        <v>119.67</v>
      </c>
      <c r="AH20" s="112">
        <f t="shared" ca="1" si="63"/>
        <v>-1.31</v>
      </c>
      <c r="AI20" s="113">
        <f t="shared" ca="1" si="63"/>
        <v>-2.9000000000000004</v>
      </c>
      <c r="AJ20" s="111">
        <f t="shared" ca="1" si="63"/>
        <v>173.13</v>
      </c>
      <c r="AK20" s="112">
        <f t="shared" ca="1" si="63"/>
        <v>143.86000000000001</v>
      </c>
      <c r="AL20" s="112">
        <f t="shared" ca="1" si="63"/>
        <v>114.59</v>
      </c>
      <c r="AM20" s="112">
        <f t="shared" ca="1" si="63"/>
        <v>-0.24</v>
      </c>
      <c r="AN20" s="113">
        <f t="shared" ca="1" si="63"/>
        <v>-6.7</v>
      </c>
      <c r="AO20" s="111">
        <f t="shared" ca="1" si="63"/>
        <v>187.69</v>
      </c>
      <c r="AP20" s="112">
        <f t="shared" ca="1" si="63"/>
        <v>154.61999999999998</v>
      </c>
      <c r="AQ20" s="112">
        <f t="shared" ca="1" si="63"/>
        <v>121.58000000000001</v>
      </c>
      <c r="AR20" s="112">
        <f t="shared" ca="1" si="63"/>
        <v>3.4400000000000004</v>
      </c>
      <c r="AS20" s="113">
        <f t="shared" ca="1" si="63"/>
        <v>4.62</v>
      </c>
      <c r="AT20" s="111">
        <f t="shared" ca="1" si="63"/>
        <v>189.57</v>
      </c>
      <c r="AU20" s="112">
        <f t="shared" ca="1" si="63"/>
        <v>158.96000000000004</v>
      </c>
      <c r="AV20" s="112">
        <f t="shared" ref="AV20:CA20" ca="1" si="64">IF($C$20="SUM",SUM(AV10:AV19),AVERAGE(AV10:AV19))</f>
        <v>128.32000000000002</v>
      </c>
      <c r="AW20" s="112">
        <f t="shared" ca="1" si="64"/>
        <v>-8.0000000000000071E-2</v>
      </c>
      <c r="AX20" s="113">
        <f t="shared" ca="1" si="64"/>
        <v>9.49</v>
      </c>
      <c r="AY20" s="111">
        <f t="shared" ca="1" si="64"/>
        <v>187.91</v>
      </c>
      <c r="AZ20" s="112">
        <f t="shared" ca="1" si="64"/>
        <v>157.57999999999998</v>
      </c>
      <c r="BA20" s="112">
        <f t="shared" ca="1" si="64"/>
        <v>127.25</v>
      </c>
      <c r="BB20" s="112">
        <f t="shared" ca="1" si="64"/>
        <v>-2.3199999999999994</v>
      </c>
      <c r="BC20" s="113">
        <f t="shared" ca="1" si="64"/>
        <v>8.14</v>
      </c>
      <c r="BD20" s="111">
        <f t="shared" ca="1" si="64"/>
        <v>198.79999999999998</v>
      </c>
      <c r="BE20" s="112">
        <f t="shared" ca="1" si="64"/>
        <v>163.19999999999999</v>
      </c>
      <c r="BF20" s="112">
        <f t="shared" ca="1" si="64"/>
        <v>127.58000000000001</v>
      </c>
      <c r="BG20" s="112">
        <f t="shared" ca="1" si="64"/>
        <v>-2.0399999999999996</v>
      </c>
      <c r="BH20" s="113">
        <f t="shared" ca="1" si="64"/>
        <v>15.420000000000002</v>
      </c>
      <c r="BI20" s="111">
        <f t="shared" ca="1" si="64"/>
        <v>205.94999999999996</v>
      </c>
      <c r="BJ20" s="112">
        <f t="shared" ca="1" si="64"/>
        <v>169</v>
      </c>
      <c r="BK20" s="112">
        <f t="shared" ca="1" si="64"/>
        <v>132.05000000000001</v>
      </c>
      <c r="BL20" s="112">
        <f t="shared" ca="1" si="64"/>
        <v>2.2000000000000002</v>
      </c>
      <c r="BM20" s="113">
        <f t="shared" ca="1" si="64"/>
        <v>21.79</v>
      </c>
      <c r="BN20" s="111">
        <f t="shared" ca="1" si="64"/>
        <v>203.95</v>
      </c>
      <c r="BO20" s="112">
        <f t="shared" ca="1" si="64"/>
        <v>172.45</v>
      </c>
      <c r="BP20" s="112">
        <f t="shared" ca="1" si="64"/>
        <v>140.93</v>
      </c>
      <c r="BQ20" s="112">
        <f t="shared" ca="1" si="64"/>
        <v>4.17</v>
      </c>
      <c r="BR20" s="113">
        <f t="shared" ca="1" si="64"/>
        <v>25.22</v>
      </c>
      <c r="BS20" s="111">
        <f t="shared" ca="1" si="64"/>
        <v>210.02999999999997</v>
      </c>
      <c r="BT20" s="112">
        <f t="shared" ca="1" si="64"/>
        <v>176.38</v>
      </c>
      <c r="BU20" s="112">
        <f t="shared" ca="1" si="64"/>
        <v>142.75</v>
      </c>
      <c r="BV20" s="112">
        <f t="shared" ca="1" si="64"/>
        <v>3.87</v>
      </c>
      <c r="BW20" s="113">
        <f t="shared" ca="1" si="64"/>
        <v>29.740000000000002</v>
      </c>
      <c r="BX20" s="111">
        <f t="shared" ca="1" si="64"/>
        <v>204.67</v>
      </c>
      <c r="BY20" s="112">
        <f t="shared" ca="1" si="64"/>
        <v>168.44</v>
      </c>
      <c r="BZ20" s="112">
        <f t="shared" ca="1" si="64"/>
        <v>132.19999999999999</v>
      </c>
      <c r="CA20" s="112">
        <f t="shared" ca="1" si="64"/>
        <v>26.429999999999996</v>
      </c>
      <c r="CB20" s="113">
        <f t="shared" ref="CB20:CQ20" ca="1" si="65">IF($C$20="SUM",SUM(CB10:CB19),AVERAGE(CB10:CB19))</f>
        <v>21.77</v>
      </c>
      <c r="CC20" s="111">
        <f t="shared" ca="1" si="65"/>
        <v>200.73999999999998</v>
      </c>
      <c r="CD20" s="112">
        <f t="shared" ca="1" si="65"/>
        <v>162.39000000000001</v>
      </c>
      <c r="CE20" s="112">
        <f t="shared" ca="1" si="65"/>
        <v>124.03999999999999</v>
      </c>
      <c r="CF20" s="112">
        <f t="shared" ca="1" si="65"/>
        <v>25.590000000000003</v>
      </c>
      <c r="CG20" s="113">
        <f t="shared" ca="1" si="65"/>
        <v>17.939999999999998</v>
      </c>
      <c r="CH20" s="111">
        <f t="shared" ca="1" si="65"/>
        <v>199.75</v>
      </c>
      <c r="CI20" s="112">
        <f t="shared" ca="1" si="65"/>
        <v>162.12</v>
      </c>
      <c r="CJ20" s="112">
        <f t="shared" ca="1" si="65"/>
        <v>124.47999999999999</v>
      </c>
      <c r="CK20" s="112">
        <f t="shared" ca="1" si="65"/>
        <v>32.769999999999996</v>
      </c>
      <c r="CL20" s="113">
        <f t="shared" ca="1" si="65"/>
        <v>18.22</v>
      </c>
      <c r="CM20" s="114">
        <f t="shared" ca="1" si="65"/>
        <v>210.47000000000003</v>
      </c>
      <c r="CN20" s="115">
        <f t="shared" ca="1" si="65"/>
        <v>170.5</v>
      </c>
      <c r="CO20" s="115">
        <f t="shared" ca="1" si="65"/>
        <v>130.52000000000001</v>
      </c>
      <c r="CP20" s="112">
        <f t="shared" ca="1" si="65"/>
        <v>0</v>
      </c>
      <c r="CQ20" s="113">
        <f t="shared" ca="1" si="65"/>
        <v>26.599999999999998</v>
      </c>
    </row>
    <row r="21" spans="1:95" s="117" customFormat="1" ht="78" thickBot="1" x14ac:dyDescent="0.4">
      <c r="A21" s="140"/>
      <c r="B21" s="146" t="s">
        <v>3200</v>
      </c>
      <c r="C21" s="146"/>
      <c r="D21" s="146"/>
      <c r="E21" s="140"/>
      <c r="F21" s="73"/>
      <c r="G21" s="45"/>
      <c r="H21" s="116"/>
      <c r="I21" s="81"/>
      <c r="J21" s="82"/>
      <c r="K21" s="81" t="s">
        <v>3190</v>
      </c>
      <c r="L21" s="82" t="s">
        <v>3204</v>
      </c>
      <c r="M21" s="81" t="s">
        <v>0</v>
      </c>
      <c r="N21" s="81" t="s">
        <v>3191</v>
      </c>
      <c r="O21" s="83" t="s">
        <v>3203</v>
      </c>
      <c r="P21" s="87" t="str">
        <f t="shared" ref="P21:T21" si="66">P9</f>
        <v>Max</v>
      </c>
      <c r="Q21" s="88" t="str">
        <f t="shared" si="66"/>
        <v>Avg</v>
      </c>
      <c r="R21" s="88" t="str">
        <f t="shared" si="66"/>
        <v>Min</v>
      </c>
      <c r="S21" s="85" t="str">
        <f t="shared" si="66"/>
        <v>2M Daily Avg Temp CHNG 2 Forecast Prior</v>
      </c>
      <c r="T21" s="86" t="str">
        <f t="shared" si="66"/>
        <v>2M Daily Avg Temp official 30yr Anomaly</v>
      </c>
      <c r="U21" s="87" t="str">
        <f t="shared" ref="U21:Y21" si="67">P9</f>
        <v>Max</v>
      </c>
      <c r="V21" s="88" t="str">
        <f t="shared" si="67"/>
        <v>Avg</v>
      </c>
      <c r="W21" s="88" t="str">
        <f t="shared" si="67"/>
        <v>Min</v>
      </c>
      <c r="X21" s="85" t="str">
        <f t="shared" si="67"/>
        <v>2M Daily Avg Temp CHNG 2 Forecast Prior</v>
      </c>
      <c r="Y21" s="86" t="str">
        <f t="shared" si="67"/>
        <v>2M Daily Avg Temp official 30yr Anomaly</v>
      </c>
      <c r="Z21" s="87" t="str">
        <f t="shared" ref="Z21" si="68">P21</f>
        <v>Max</v>
      </c>
      <c r="AA21" s="88" t="str">
        <f t="shared" ref="AA21" si="69">Q21</f>
        <v>Avg</v>
      </c>
      <c r="AB21" s="88" t="str">
        <f t="shared" ref="AB21" si="70">R21</f>
        <v>Min</v>
      </c>
      <c r="AC21" s="85" t="str">
        <f t="shared" ref="AC21" si="71">S21</f>
        <v>2M Daily Avg Temp CHNG 2 Forecast Prior</v>
      </c>
      <c r="AD21" s="86" t="str">
        <f t="shared" ref="AD21" si="72">T21</f>
        <v>2M Daily Avg Temp official 30yr Anomaly</v>
      </c>
      <c r="AE21" s="87" t="str">
        <f t="shared" ref="AE21:AI21" si="73">P9</f>
        <v>Max</v>
      </c>
      <c r="AF21" s="88" t="str">
        <f t="shared" si="73"/>
        <v>Avg</v>
      </c>
      <c r="AG21" s="88" t="str">
        <f t="shared" si="73"/>
        <v>Min</v>
      </c>
      <c r="AH21" s="85" t="str">
        <f t="shared" si="73"/>
        <v>2M Daily Avg Temp CHNG 2 Forecast Prior</v>
      </c>
      <c r="AI21" s="86" t="str">
        <f t="shared" si="73"/>
        <v>2M Daily Avg Temp official 30yr Anomaly</v>
      </c>
      <c r="AJ21" s="87" t="str">
        <f t="shared" ref="AJ21:AN21" si="74">P9</f>
        <v>Max</v>
      </c>
      <c r="AK21" s="88" t="str">
        <f t="shared" si="74"/>
        <v>Avg</v>
      </c>
      <c r="AL21" s="88" t="str">
        <f t="shared" si="74"/>
        <v>Min</v>
      </c>
      <c r="AM21" s="85" t="str">
        <f t="shared" si="74"/>
        <v>2M Daily Avg Temp CHNG 2 Forecast Prior</v>
      </c>
      <c r="AN21" s="86" t="str">
        <f t="shared" si="74"/>
        <v>2M Daily Avg Temp official 30yr Anomaly</v>
      </c>
      <c r="AO21" s="87" t="str">
        <f t="shared" ref="AO21:AS21" si="75">P9</f>
        <v>Max</v>
      </c>
      <c r="AP21" s="88" t="str">
        <f t="shared" si="75"/>
        <v>Avg</v>
      </c>
      <c r="AQ21" s="88" t="str">
        <f t="shared" si="75"/>
        <v>Min</v>
      </c>
      <c r="AR21" s="85" t="str">
        <f t="shared" si="75"/>
        <v>2M Daily Avg Temp CHNG 2 Forecast Prior</v>
      </c>
      <c r="AS21" s="86" t="str">
        <f t="shared" si="75"/>
        <v>2M Daily Avg Temp official 30yr Anomaly</v>
      </c>
      <c r="AT21" s="87" t="str">
        <f t="shared" ref="AT21:AX21" si="76">P9</f>
        <v>Max</v>
      </c>
      <c r="AU21" s="88" t="str">
        <f t="shared" si="76"/>
        <v>Avg</v>
      </c>
      <c r="AV21" s="88" t="str">
        <f t="shared" si="76"/>
        <v>Min</v>
      </c>
      <c r="AW21" s="85" t="str">
        <f t="shared" si="76"/>
        <v>2M Daily Avg Temp CHNG 2 Forecast Prior</v>
      </c>
      <c r="AX21" s="86" t="str">
        <f t="shared" si="76"/>
        <v>2M Daily Avg Temp official 30yr Anomaly</v>
      </c>
      <c r="AY21" s="87" t="str">
        <f t="shared" ref="AY21:BC21" si="77">P9</f>
        <v>Max</v>
      </c>
      <c r="AZ21" s="88" t="str">
        <f t="shared" si="77"/>
        <v>Avg</v>
      </c>
      <c r="BA21" s="88" t="str">
        <f t="shared" si="77"/>
        <v>Min</v>
      </c>
      <c r="BB21" s="85" t="str">
        <f t="shared" si="77"/>
        <v>2M Daily Avg Temp CHNG 2 Forecast Prior</v>
      </c>
      <c r="BC21" s="86" t="str">
        <f t="shared" si="77"/>
        <v>2M Daily Avg Temp official 30yr Anomaly</v>
      </c>
      <c r="BD21" s="87" t="str">
        <f t="shared" ref="BD21:BH21" si="78">P9</f>
        <v>Max</v>
      </c>
      <c r="BE21" s="88" t="str">
        <f t="shared" si="78"/>
        <v>Avg</v>
      </c>
      <c r="BF21" s="88" t="str">
        <f t="shared" si="78"/>
        <v>Min</v>
      </c>
      <c r="BG21" s="85" t="str">
        <f t="shared" si="78"/>
        <v>2M Daily Avg Temp CHNG 2 Forecast Prior</v>
      </c>
      <c r="BH21" s="86" t="str">
        <f t="shared" si="78"/>
        <v>2M Daily Avg Temp official 30yr Anomaly</v>
      </c>
      <c r="BI21" s="87" t="str">
        <f t="shared" ref="BI21:BM21" si="79">P9</f>
        <v>Max</v>
      </c>
      <c r="BJ21" s="88" t="str">
        <f t="shared" si="79"/>
        <v>Avg</v>
      </c>
      <c r="BK21" s="88" t="str">
        <f t="shared" si="79"/>
        <v>Min</v>
      </c>
      <c r="BL21" s="85" t="str">
        <f t="shared" si="79"/>
        <v>2M Daily Avg Temp CHNG 2 Forecast Prior</v>
      </c>
      <c r="BM21" s="86" t="str">
        <f t="shared" si="79"/>
        <v>2M Daily Avg Temp official 30yr Anomaly</v>
      </c>
      <c r="BN21" s="87" t="str">
        <f t="shared" ref="BN21:BR21" si="80">P9</f>
        <v>Max</v>
      </c>
      <c r="BO21" s="88" t="str">
        <f t="shared" si="80"/>
        <v>Avg</v>
      </c>
      <c r="BP21" s="88" t="str">
        <f t="shared" si="80"/>
        <v>Min</v>
      </c>
      <c r="BQ21" s="85" t="str">
        <f t="shared" si="80"/>
        <v>2M Daily Avg Temp CHNG 2 Forecast Prior</v>
      </c>
      <c r="BR21" s="86" t="str">
        <f t="shared" si="80"/>
        <v>2M Daily Avg Temp official 30yr Anomaly</v>
      </c>
      <c r="BS21" s="87" t="str">
        <f t="shared" ref="BS21:BW21" si="81">P9</f>
        <v>Max</v>
      </c>
      <c r="BT21" s="88" t="str">
        <f t="shared" si="81"/>
        <v>Avg</v>
      </c>
      <c r="BU21" s="88" t="str">
        <f t="shared" si="81"/>
        <v>Min</v>
      </c>
      <c r="BV21" s="85" t="str">
        <f t="shared" si="81"/>
        <v>2M Daily Avg Temp CHNG 2 Forecast Prior</v>
      </c>
      <c r="BW21" s="86" t="str">
        <f t="shared" si="81"/>
        <v>2M Daily Avg Temp official 30yr Anomaly</v>
      </c>
      <c r="BX21" s="87" t="str">
        <f t="shared" ref="BX21:CB21" si="82">P9</f>
        <v>Max</v>
      </c>
      <c r="BY21" s="88" t="str">
        <f t="shared" si="82"/>
        <v>Avg</v>
      </c>
      <c r="BZ21" s="88" t="str">
        <f t="shared" si="82"/>
        <v>Min</v>
      </c>
      <c r="CA21" s="85" t="str">
        <f t="shared" si="82"/>
        <v>2M Daily Avg Temp CHNG 2 Forecast Prior</v>
      </c>
      <c r="CB21" s="86" t="str">
        <f t="shared" si="82"/>
        <v>2M Daily Avg Temp official 30yr Anomaly</v>
      </c>
      <c r="CC21" s="87" t="str">
        <f t="shared" ref="CC21:CG21" si="83">P9</f>
        <v>Max</v>
      </c>
      <c r="CD21" s="88" t="str">
        <f t="shared" si="83"/>
        <v>Avg</v>
      </c>
      <c r="CE21" s="88" t="str">
        <f t="shared" si="83"/>
        <v>Min</v>
      </c>
      <c r="CF21" s="85" t="str">
        <f t="shared" si="83"/>
        <v>2M Daily Avg Temp CHNG 2 Forecast Prior</v>
      </c>
      <c r="CG21" s="86" t="str">
        <f t="shared" si="83"/>
        <v>2M Daily Avg Temp official 30yr Anomaly</v>
      </c>
      <c r="CH21" s="87" t="str">
        <f t="shared" ref="CH21:CL21" si="84">P9</f>
        <v>Max</v>
      </c>
      <c r="CI21" s="88" t="str">
        <f t="shared" si="84"/>
        <v>Avg</v>
      </c>
      <c r="CJ21" s="88" t="str">
        <f t="shared" si="84"/>
        <v>Min</v>
      </c>
      <c r="CK21" s="85" t="str">
        <f t="shared" si="84"/>
        <v>2M Daily Avg Temp CHNG 2 Forecast Prior</v>
      </c>
      <c r="CL21" s="86" t="str">
        <f t="shared" si="84"/>
        <v>2M Daily Avg Temp official 30yr Anomaly</v>
      </c>
      <c r="CM21" s="90" t="str">
        <f t="shared" ref="CM21:CQ21" si="85">P9</f>
        <v>Max</v>
      </c>
      <c r="CN21" s="91" t="str">
        <f t="shared" si="85"/>
        <v>Avg</v>
      </c>
      <c r="CO21" s="91" t="str">
        <f t="shared" si="85"/>
        <v>Min</v>
      </c>
      <c r="CP21" s="85" t="str">
        <f t="shared" si="85"/>
        <v>2M Daily Avg Temp CHNG 2 Forecast Prior</v>
      </c>
      <c r="CQ21" s="86" t="str">
        <f t="shared" si="85"/>
        <v>2M Daily Avg Temp official 30yr Anomaly</v>
      </c>
    </row>
    <row r="22" spans="1:95" x14ac:dyDescent="0.35">
      <c r="B22" s="118"/>
      <c r="C22" s="142">
        <v>15</v>
      </c>
      <c r="D22" s="142" t="s">
        <v>3201</v>
      </c>
      <c r="F22" s="44" t="str">
        <f>F17&amp;F15</f>
        <v>TempC</v>
      </c>
      <c r="G22" s="45">
        <f>VLOOKUP($F$22,Master!$R$81:$S$84,2,FALSE)</f>
        <v>1</v>
      </c>
      <c r="I22" s="94" t="s">
        <v>1169</v>
      </c>
      <c r="J22" s="95" t="str">
        <f>VLOOKUP($I22,Master!$R$2:$S$10,2,FALSE)</f>
        <v>CanadaLocation</v>
      </c>
      <c r="K22" s="94" t="s">
        <v>3174</v>
      </c>
      <c r="L22" s="95" t="str">
        <f t="shared" ref="L22:L31" si="86">SUBSTITUTE(K22," ","")&amp;"Location"</f>
        <v>AllCanadaLocationsLocation</v>
      </c>
      <c r="M22" s="96" t="s">
        <v>1968</v>
      </c>
      <c r="N22" s="94" t="str">
        <f>VLOOKUP(M22,Master!$E:$F,2,FALSE)</f>
        <v>CWWA</v>
      </c>
      <c r="O22" s="50" t="str">
        <f t="shared" ref="O22:O31" si="87">$N22&amp;" "&amp;$O$7&amp;$F$13&amp;"-"&amp;$F$12</f>
        <v>CWWA MR0!_12z-GFS</v>
      </c>
      <c r="P22" s="97">
        <f ca="1">IFERROR(IF($F$22="TEMPF",RTD("ice.xl",,"*H",$O22,P$7,"D",P$6,,,1)*(9/5)+32,RTD("ice.xl",,"*H",$O22,P$7,"D",P$6,,,1)*P$8),"-")</f>
        <v>24.01</v>
      </c>
      <c r="Q22" s="98">
        <f ca="1">IFERROR(IF($F$22="TEMPF",RTD("ice.xl",,"*H",$O22,Q$7,"D",Q$6,,,1)*(9/5)+32,RTD("ice.xl",,"*H",$O22,Q$7,"D",Q$6,,,1)*Q$8),"-")</f>
        <v>20.66</v>
      </c>
      <c r="R22" s="98">
        <f ca="1">IFERROR(IF($F$22="TEMPF",RTD("ice.xl",,"*H",$O22,R$7,"D",R$6,,,1)*(9/5)+32,RTD("ice.xl",,"*H",$O22,R$7,"D",R$6,,,1)*R$8),"-")</f>
        <v>17.309999999999999</v>
      </c>
      <c r="S22" s="99">
        <f ca="1">IFERROR(IF($F$22="TEMPF",RTD("ice.xl",,"*H",$O22,S$7,"D",S$6,,,1)*(9/5),RTD("ice.xl",,"*H",$O22,S$7,"D",S$6,,,1)*S$8),"-")</f>
        <v>-0.1</v>
      </c>
      <c r="T22" s="100">
        <f ca="1">IFERROR(IF($F$22="TEMPF",RTD("ice.xl",,"*H",$O22,T$7,"D",T$6,,,1)*(9/5),RTD("ice.xl",,"*H",$O22,T$7,"D",T$6,,,1)*T$8),"-")</f>
        <v>3.53</v>
      </c>
      <c r="U22" s="97">
        <f ca="1">IFERROR(IF($F$22="TEMPF",RTD("ice.xl",,"*H",$O22,U$7,"D",U$6,,,1)*(9/5)+32,RTD("ice.xl",,"*H",$O22,U$7,"D",U$6,,,1)*U$8),"-")</f>
        <v>21.44</v>
      </c>
      <c r="V22" s="98">
        <f ca="1">IFERROR(IF($F$22="TEMPF",RTD("ice.xl",,"*H",$O22,V$7,"D",V$6,,,1)*(9/5)+32,RTD("ice.xl",,"*H",$O22,V$7,"D",V$6,,,1)*V$8),"-")</f>
        <v>18.62</v>
      </c>
      <c r="W22" s="98">
        <f ca="1">IFERROR(IF($F$22="TEMPF",RTD("ice.xl",,"*H",$O22,W$7,"D",W$6,,,1)*(9/5)+32,RTD("ice.xl",,"*H",$O22,W$7,"D",W$6,,,1)*W$8),"-")</f>
        <v>15.81</v>
      </c>
      <c r="X22" s="99">
        <f ca="1">IFERROR(IF($F$22="TEMPF",RTD("ice.xl",,"*H",$O22,X$7,"D",X$6,,,1)*(9/5),RTD("ice.xl",,"*H",$O22,X$7,"D",X$6,,,1)*X$8),"-")</f>
        <v>-0.18</v>
      </c>
      <c r="Y22" s="100">
        <f ca="1">IFERROR(IF($F$22="TEMPF",RTD("ice.xl",,"*H",$O22,Y$7,"D",Y$6,,,1)*(9/5),RTD("ice.xl",,"*H",$O22,Y$7,"D",Y$6,,,1)*Y$8),"-")</f>
        <v>2.1</v>
      </c>
      <c r="Z22" s="97">
        <f ca="1">IFERROR(IF($F$22="TEMPF",RTD("ice.xl",,"*H",$O22,Z$7,"D",Z$6,,,1)*(9/5)+32,RTD("ice.xl",,"*H",$O22,Z$7,"D",Z$6,,,1)*Z$8),"-")</f>
        <v>22.99</v>
      </c>
      <c r="AA22" s="98">
        <f ca="1">IFERROR(IF($F$22="TEMPF",RTD("ice.xl",,"*H",$O22,AA$7,"D",AA$6,,,1)*(9/5)+32,RTD("ice.xl",,"*H",$O22,AA$7,"D",AA$6,,,1)*AA$8),"-")</f>
        <v>19.420000000000002</v>
      </c>
      <c r="AB22" s="98">
        <f ca="1">IFERROR(IF($F$22="TEMPF",RTD("ice.xl",,"*H",$O22,AB$7,"D",AB$6,,,1)*(9/5)+32,RTD("ice.xl",,"*H",$O22,AB$7,"D",AB$6,,,1)*AB$8),"-")</f>
        <v>15.85</v>
      </c>
      <c r="AC22" s="99">
        <f ca="1">IFERROR(IF($F$22="TEMPF",RTD("ice.xl",,"*H",$O22,AC$7,"D",AC$6,,,1)*(9/5),RTD("ice.xl",,"*H",$O22,AC$7,"D",AC$6,,,1)*AC$8),"-")</f>
        <v>-0.01</v>
      </c>
      <c r="AD22" s="100">
        <f ca="1">IFERROR(IF($F$22="TEMPF",RTD("ice.xl",,"*H",$O22,AD$7,"D",AD$6,,,1)*(9/5),RTD("ice.xl",,"*H",$O22,AD$7,"D",AD$6,,,1)*AD$8),"-")</f>
        <v>2.94</v>
      </c>
      <c r="AE22" s="97">
        <f ca="1">IFERROR(IF($F$22="TEMPF",RTD("ice.xl",,"*H",$O22,AE$7,"D",AE$6,,,1)*(9/5)+32,RTD("ice.xl",,"*H",$O22,AE$7,"D",AE$6,,,1)*AE$8),"-")</f>
        <v>22.12</v>
      </c>
      <c r="AF22" s="98">
        <f ca="1">IFERROR(IF($F$22="TEMPF",RTD("ice.xl",,"*H",$O22,AF$7,"D",AF$6,,,1)*(9/5)+32,RTD("ice.xl",,"*H",$O22,AF$7,"D",AF$6,,,1)*AF$8),"-")</f>
        <v>18.95</v>
      </c>
      <c r="AG22" s="98">
        <f ca="1">IFERROR(IF($F$22="TEMPF",RTD("ice.xl",,"*H",$O22,AG$7,"D",AG$6,,,1)*(9/5)+32,RTD("ice.xl",,"*H",$O22,AG$7,"D",AG$6,,,1)*AG$8),"-")</f>
        <v>15.78</v>
      </c>
      <c r="AH22" s="99">
        <f ca="1">IFERROR(IF($F$22="TEMPF",RTD("ice.xl",,"*H",$O22,AH$7,"D",AH$6,,,1)*(9/5),RTD("ice.xl",,"*H",$O22,AH$7,"D",AH$6,,,1)*AH$8),"-")</f>
        <v>0.28999999999999998</v>
      </c>
      <c r="AI22" s="100">
        <f ca="1">IFERROR(IF($F$22="TEMPF",RTD("ice.xl",,"*H",$O22,AI$7,"D",AI$6,,,1)*(9/5),RTD("ice.xl",,"*H",$O22,AI$7,"D",AI$6,,,1)*AI$8),"-")</f>
        <v>2.0499999999999998</v>
      </c>
      <c r="AJ22" s="97">
        <f ca="1">IFERROR(IF($F$22="TEMPF",RTD("ice.xl",,"*H",$O22,AJ$7,"D",AJ$6,,,1)*(9/5)+32,RTD("ice.xl",,"*H",$O22,AJ$7,"D",AJ$6,,,1)*AJ$8),"-")</f>
        <v>23.23</v>
      </c>
      <c r="AK22" s="98">
        <f ca="1">IFERROR(IF($F$22="TEMPF",RTD("ice.xl",,"*H",$O22,AK$7,"D",AK$6,,,1)*(9/5)+32,RTD("ice.xl",,"*H",$O22,AK$7,"D",AK$6,,,1)*AK$8),"-")</f>
        <v>18.78</v>
      </c>
      <c r="AL22" s="98">
        <f ca="1">IFERROR(IF($F$22="TEMPF",RTD("ice.xl",,"*H",$O22,AL$7,"D",AL$6,,,1)*(9/5)+32,RTD("ice.xl",,"*H",$O22,AL$7,"D",AL$6,,,1)*AL$8),"-")</f>
        <v>14.33</v>
      </c>
      <c r="AM22" s="99">
        <f ca="1">IFERROR(IF($F$22="TEMPF",RTD("ice.xl",,"*H",$O22,AM$7,"D",AM$6,,,1)*(9/5),RTD("ice.xl",,"*H",$O22,AM$7,"D",AM$6,,,1)*AM$8),"-")</f>
        <v>0.16</v>
      </c>
      <c r="AN22" s="100">
        <f ca="1">IFERROR(IF($F$22="TEMPF",RTD("ice.xl",,"*H",$O22,AN$7,"D",AN$6,,,1)*(9/5),RTD("ice.xl",,"*H",$O22,AN$7,"D",AN$6,,,1)*AN$8),"-")</f>
        <v>1.51</v>
      </c>
      <c r="AO22" s="97">
        <f ca="1">IFERROR(IF($F$22="TEMPF",RTD("ice.xl",,"*H",$O22,AO$7,"D",AO$6,,,1)*(9/5)+32,RTD("ice.xl",,"*H",$O22,AO$7,"D",AO$6,,,1)*AO$8),"-")</f>
        <v>26.22</v>
      </c>
      <c r="AP22" s="98">
        <f ca="1">IFERROR(IF($F$22="TEMPF",RTD("ice.xl",,"*H",$O22,AP$7,"D",AP$6,,,1)*(9/5)+32,RTD("ice.xl",,"*H",$O22,AP$7,"D",AP$6,,,1)*AP$8),"-")</f>
        <v>21.58</v>
      </c>
      <c r="AQ22" s="98">
        <f ca="1">IFERROR(IF($F$22="TEMPF",RTD("ice.xl",,"*H",$O22,AQ$7,"D",AQ$6,,,1)*(9/5)+32,RTD("ice.xl",,"*H",$O22,AQ$7,"D",AQ$6,,,1)*AQ$8),"-")</f>
        <v>16.93</v>
      </c>
      <c r="AR22" s="99">
        <f ca="1">IFERROR(IF($F$22="TEMPF",RTD("ice.xl",,"*H",$O22,AR$7,"D",AR$6,,,1)*(9/5),RTD("ice.xl",,"*H",$O22,AR$7,"D",AR$6,,,1)*AR$8),"-")</f>
        <v>0.14000000000000001</v>
      </c>
      <c r="AS22" s="100">
        <f ca="1">IFERROR(IF($F$22="TEMPF",RTD("ice.xl",,"*H",$O22,AS$7,"D",AS$6,,,1)*(9/5),RTD("ice.xl",,"*H",$O22,AS$7,"D",AS$6,,,1)*AS$8),"-")</f>
        <v>4.3499999999999996</v>
      </c>
      <c r="AT22" s="97">
        <f ca="1">IFERROR(IF($F$22="TEMPF",RTD("ice.xl",,"*H",$O22,AT$7,"D",AT$6,,,1)*(9/5)+32,RTD("ice.xl",,"*H",$O22,AT$7,"D",AT$6,,,1)*AT$8),"-")</f>
        <v>24.91</v>
      </c>
      <c r="AU22" s="98">
        <f ca="1">IFERROR(IF($F$22="TEMPF",RTD("ice.xl",,"*H",$O22,AU$7,"D",AU$6,,,1)*(9/5)+32,RTD("ice.xl",,"*H",$O22,AU$7,"D",AU$6,,,1)*AU$8),"-")</f>
        <v>21.21</v>
      </c>
      <c r="AV22" s="98">
        <f ca="1">IFERROR(IF($F$22="TEMPF",RTD("ice.xl",,"*H",$O22,AV$7,"D",AV$6,,,1)*(9/5)+32,RTD("ice.xl",,"*H",$O22,AV$7,"D",AV$6,,,1)*AV$8),"-")</f>
        <v>17.510000000000002</v>
      </c>
      <c r="AW22" s="99">
        <f ca="1">IFERROR(IF($F$22="TEMPF",RTD("ice.xl",,"*H",$O22,AW$7,"D",AW$6,,,1)*(9/5),RTD("ice.xl",,"*H",$O22,AW$7,"D",AW$6,,,1)*AW$8),"-")</f>
        <v>0.15</v>
      </c>
      <c r="AX22" s="100">
        <f ca="1">IFERROR(IF($F$22="TEMPF",RTD("ice.xl",,"*H",$O22,AX$7,"D",AX$6,,,1)*(9/5),RTD("ice.xl",,"*H",$O22,AX$7,"D",AX$6,,,1)*AX$8),"-")</f>
        <v>3.92</v>
      </c>
      <c r="AY22" s="97">
        <f ca="1">IFERROR(IF($F$22="TEMPF",RTD("ice.xl",,"*H",$O22,AY$7,"D",AY$6,,,1)*(9/5)+32,RTD("ice.xl",,"*H",$O22,AY$7,"D",AY$6,,,1)*AY$8),"-")</f>
        <v>22.11</v>
      </c>
      <c r="AZ22" s="98">
        <f ca="1">IFERROR(IF($F$22="TEMPF",RTD("ice.xl",,"*H",$O22,AZ$7,"D",AZ$6,,,1)*(9/5)+32,RTD("ice.xl",,"*H",$O22,AZ$7,"D",AZ$6,,,1)*AZ$8),"-")</f>
        <v>18.72</v>
      </c>
      <c r="BA22" s="98">
        <f ca="1">IFERROR(IF($F$22="TEMPF",RTD("ice.xl",,"*H",$O22,BA$7,"D",BA$6,,,1)*(9/5)+32,RTD("ice.xl",,"*H",$O22,BA$7,"D",BA$6,,,1)*BA$8),"-")</f>
        <v>15.32</v>
      </c>
      <c r="BB22" s="99">
        <f ca="1">IFERROR(IF($F$22="TEMPF",RTD("ice.xl",,"*H",$O22,BB$7,"D",BB$6,,,1)*(9/5),RTD("ice.xl",,"*H",$O22,BB$7,"D",BB$6,,,1)*BB$8),"-")</f>
        <v>-0.78</v>
      </c>
      <c r="BC22" s="100">
        <f ca="1">IFERROR(IF($F$22="TEMPF",RTD("ice.xl",,"*H",$O22,BC$7,"D",BC$6,,,1)*(9/5),RTD("ice.xl",,"*H",$O22,BC$7,"D",BC$6,,,1)*BC$8),"-")</f>
        <v>2.16</v>
      </c>
      <c r="BD22" s="97">
        <f ca="1">IFERROR(IF($F$22="TEMPF",RTD("ice.xl",,"*H",$O22,BD$7,"D",BD$6,,,1)*(9/5)+32,RTD("ice.xl",,"*H",$O22,BD$7,"D",BD$6,,,1)*BD$8),"-")</f>
        <v>21.56</v>
      </c>
      <c r="BE22" s="98">
        <f ca="1">IFERROR(IF($F$22="TEMPF",RTD("ice.xl",,"*H",$O22,BE$7,"D",BE$6,,,1)*(9/5)+32,RTD("ice.xl",,"*H",$O22,BE$7,"D",BE$6,,,1)*BE$8),"-")</f>
        <v>17.8</v>
      </c>
      <c r="BF22" s="98">
        <f ca="1">IFERROR(IF($F$22="TEMPF",RTD("ice.xl",,"*H",$O22,BF$7,"D",BF$6,,,1)*(9/5)+32,RTD("ice.xl",,"*H",$O22,BF$7,"D",BF$6,,,1)*BF$8),"-")</f>
        <v>14.05</v>
      </c>
      <c r="BG22" s="99">
        <f ca="1">IFERROR(IF($F$22="TEMPF",RTD("ice.xl",,"*H",$O22,BG$7,"D",BG$6,,,1)*(9/5),RTD("ice.xl",,"*H",$O22,BG$7,"D",BG$6,,,1)*BG$8),"-")</f>
        <v>3.12</v>
      </c>
      <c r="BH22" s="100">
        <f ca="1">IFERROR(IF($F$22="TEMPF",RTD("ice.xl",,"*H",$O22,BH$7,"D",BH$6,,,1)*(9/5),RTD("ice.xl",,"*H",$O22,BH$7,"D",BH$6,,,1)*BH$8),"-")</f>
        <v>0.46</v>
      </c>
      <c r="BI22" s="97">
        <f ca="1">IFERROR(IF($F$22="TEMPF",RTD("ice.xl",,"*H",$O22,BI$7,"D",BI$6,,,1)*(9/5)+32,RTD("ice.xl",,"*H",$O22,BI$7,"D",BI$6,,,1)*BI$8),"-")</f>
        <v>21.79</v>
      </c>
      <c r="BJ22" s="98">
        <f ca="1">IFERROR(IF($F$22="TEMPF",RTD("ice.xl",,"*H",$O22,BJ$7,"D",BJ$6,,,1)*(9/5)+32,RTD("ice.xl",,"*H",$O22,BJ$7,"D",BJ$6,,,1)*BJ$8),"-")</f>
        <v>17.78</v>
      </c>
      <c r="BK22" s="98">
        <f ca="1">IFERROR(IF($F$22="TEMPF",RTD("ice.xl",,"*H",$O22,BK$7,"D",BK$6,,,1)*(9/5)+32,RTD("ice.xl",,"*H",$O22,BK$7,"D",BK$6,,,1)*BK$8),"-")</f>
        <v>13.77</v>
      </c>
      <c r="BL22" s="99">
        <f ca="1">IFERROR(IF($F$22="TEMPF",RTD("ice.xl",,"*H",$O22,BL$7,"D",BL$6,,,1)*(9/5),RTD("ice.xl",,"*H",$O22,BL$7,"D",BL$6,,,1)*BL$8),"-")</f>
        <v>1.89</v>
      </c>
      <c r="BM22" s="100">
        <f ca="1">IFERROR(IF($F$22="TEMPF",RTD("ice.xl",,"*H",$O22,BM$7,"D",BM$6,,,1)*(9/5),RTD("ice.xl",,"*H",$O22,BM$7,"D",BM$6,,,1)*BM$8),"-")</f>
        <v>0.33</v>
      </c>
      <c r="BN22" s="97">
        <f ca="1">IFERROR(IF($F$22="TEMPF",RTD("ice.xl",,"*H",$O22,BN$7,"D",BN$6,,,1)*(9/5)+32,RTD("ice.xl",,"*H",$O22,BN$7,"D",BN$6,,,1)*BN$8),"-")</f>
        <v>25.09</v>
      </c>
      <c r="BO22" s="98">
        <f ca="1">IFERROR(IF($F$22="TEMPF",RTD("ice.xl",,"*H",$O22,BO$7,"D",BO$6,,,1)*(9/5)+32,RTD("ice.xl",,"*H",$O22,BO$7,"D",BO$6,,,1)*BO$8),"-")</f>
        <v>20</v>
      </c>
      <c r="BP22" s="98">
        <f ca="1">IFERROR(IF($F$22="TEMPF",RTD("ice.xl",,"*H",$O22,BP$7,"D",BP$6,,,1)*(9/5)+32,RTD("ice.xl",,"*H",$O22,BP$7,"D",BP$6,,,1)*BP$8),"-")</f>
        <v>14.9</v>
      </c>
      <c r="BQ22" s="99">
        <f ca="1">IFERROR(IF($F$22="TEMPF",RTD("ice.xl",,"*H",$O22,BQ$7,"D",BQ$6,,,1)*(9/5),RTD("ice.xl",,"*H",$O22,BQ$7,"D",BQ$6,,,1)*BQ$8),"-")</f>
        <v>3.6</v>
      </c>
      <c r="BR22" s="100">
        <f ca="1">IFERROR(IF($F$22="TEMPF",RTD("ice.xl",,"*H",$O22,BR$7,"D",BR$6,,,1)*(9/5),RTD("ice.xl",,"*H",$O22,BR$7,"D",BR$6,,,1)*BR$8),"-")</f>
        <v>3.02</v>
      </c>
      <c r="BS22" s="97">
        <f ca="1">IFERROR(IF($F$22="TEMPF",RTD("ice.xl",,"*H",$O22,BS$7,"D",BS$6,,,1)*(9/5)+32,RTD("ice.xl",,"*H",$O22,BS$7,"D",BS$6,,,1)*BS$8),"-")</f>
        <v>25.1</v>
      </c>
      <c r="BT22" s="98">
        <f ca="1">IFERROR(IF($F$22="TEMPF",RTD("ice.xl",,"*H",$O22,BT$7,"D",BT$6,,,1)*(9/5)+32,RTD("ice.xl",,"*H",$O22,BT$7,"D",BT$6,,,1)*BT$8),"-")</f>
        <v>20.38</v>
      </c>
      <c r="BU22" s="98">
        <f ca="1">IFERROR(IF($F$22="TEMPF",RTD("ice.xl",,"*H",$O22,BU$7,"D",BU$6,,,1)*(9/5)+32,RTD("ice.xl",,"*H",$O22,BU$7,"D",BU$6,,,1)*BU$8),"-")</f>
        <v>15.67</v>
      </c>
      <c r="BV22" s="99">
        <f ca="1">IFERROR(IF($F$22="TEMPF",RTD("ice.xl",,"*H",$O22,BV$7,"D",BV$6,,,1)*(9/5),RTD("ice.xl",,"*H",$O22,BV$7,"D",BV$6,,,1)*BV$8),"-")</f>
        <v>0.82</v>
      </c>
      <c r="BW22" s="100">
        <f ca="1">IFERROR(IF($F$22="TEMPF",RTD("ice.xl",,"*H",$O22,BW$7,"D",BW$6,,,1)*(9/5),RTD("ice.xl",,"*H",$O22,BW$7,"D",BW$6,,,1)*BW$8),"-")</f>
        <v>4.07</v>
      </c>
      <c r="BX22" s="97">
        <f ca="1">IFERROR(IF($F$22="TEMPF",RTD("ice.xl",,"*H",$O22,BX$7,"D",BX$6,,,1)*(9/5)+32,RTD("ice.xl",,"*H",$O22,BX$7,"D",BX$6,,,1)*BX$8),"-")</f>
        <v>22.41</v>
      </c>
      <c r="BY22" s="98">
        <f ca="1">IFERROR(IF($F$22="TEMPF",RTD("ice.xl",,"*H",$O22,BY$7,"D",BY$6,,,1)*(9/5)+32,RTD("ice.xl",,"*H",$O22,BY$7,"D",BY$6,,,1)*BY$8),"-")</f>
        <v>18.72</v>
      </c>
      <c r="BZ22" s="98">
        <f ca="1">IFERROR(IF($F$22="TEMPF",RTD("ice.xl",,"*H",$O22,BZ$7,"D",BZ$6,,,1)*(9/5)+32,RTD("ice.xl",,"*H",$O22,BZ$7,"D",BZ$6,,,1)*BZ$8),"-")</f>
        <v>15.02</v>
      </c>
      <c r="CA22" s="99">
        <f ca="1">IFERROR(IF($F$22="TEMPF",RTD("ice.xl",,"*H",$O22,CA$7,"D",CA$6,,,1)*(9/5),RTD("ice.xl",,"*H",$O22,CA$7,"D",CA$6,,,1)*CA$8),"-")</f>
        <v>-2.2799999999999998</v>
      </c>
      <c r="CB22" s="100">
        <f ca="1">IFERROR(IF($F$22="TEMPF",RTD("ice.xl",,"*H",$O22,CB$7,"D",CB$6,,,1)*(9/5),RTD("ice.xl",,"*H",$O22,CB$7,"D",CB$6,,,1)*CB$8),"-")</f>
        <v>2.52</v>
      </c>
      <c r="CC22" s="97">
        <f ca="1">IFERROR(IF($F$22="TEMPF",RTD("ice.xl",,"*H",$O22,CC$7,"D",CC$6,,,1)*(9/5)+32,RTD("ice.xl",,"*H",$O22,CC$7,"D",CC$6,,,1)*CC$8),"-")</f>
        <v>18</v>
      </c>
      <c r="CD22" s="98">
        <f ca="1">IFERROR(IF($F$22="TEMPF",RTD("ice.xl",,"*H",$O22,CD$7,"D",CD$6,,,1)*(9/5)+32,RTD("ice.xl",,"*H",$O22,CD$7,"D",CD$6,,,1)*CD$8),"-")</f>
        <v>16.3</v>
      </c>
      <c r="CE22" s="98">
        <f ca="1">IFERROR(IF($F$22="TEMPF",RTD("ice.xl",,"*H",$O22,CE$7,"D",CE$6,,,1)*(9/5)+32,RTD("ice.xl",,"*H",$O22,CE$7,"D",CE$6,,,1)*CE$8),"-")</f>
        <v>14.61</v>
      </c>
      <c r="CF22" s="99">
        <f ca="1">IFERROR(IF($F$22="TEMPF",RTD("ice.xl",,"*H",$O22,CF$7,"D",CF$6,,,1)*(9/5),RTD("ice.xl",,"*H",$O22,CF$7,"D",CF$6,,,1)*CF$8),"-")</f>
        <v>-6.4</v>
      </c>
      <c r="CG22" s="100">
        <f ca="1">IFERROR(IF($F$22="TEMPF",RTD("ice.xl",,"*H",$O22,CG$7,"D",CG$6,,,1)*(9/5),RTD("ice.xl",,"*H",$O22,CG$7,"D",CG$6,,,1)*CG$8),"-")</f>
        <v>0.04</v>
      </c>
      <c r="CH22" s="97">
        <f ca="1">IFERROR(IF($F$22="TEMPF",RTD("ice.xl",,"*H",$O22,CH$7,"D",CH$6,,,1)*(9/5)+32,RTD("ice.xl",,"*H",$O22,CH$7,"D",CH$6,,,1)*CH$8),"-")</f>
        <v>19.39</v>
      </c>
      <c r="CI22" s="98">
        <f ca="1">IFERROR(IF($F$22="TEMPF",RTD("ice.xl",,"*H",$O22,CI$7,"D",CI$6,,,1)*(9/5)+32,RTD("ice.xl",,"*H",$O22,CI$7,"D",CI$6,,,1)*CI$8),"-")</f>
        <v>16.95</v>
      </c>
      <c r="CJ22" s="98">
        <f ca="1">IFERROR(IF($F$22="TEMPF",RTD("ice.xl",,"*H",$O22,CJ$7,"D",CJ$6,,,1)*(9/5)+32,RTD("ice.xl",,"*H",$O22,CJ$7,"D",CJ$6,,,1)*CJ$8),"-")</f>
        <v>14.51</v>
      </c>
      <c r="CK22" s="99">
        <f ca="1">IFERROR(IF($F$22="TEMPF",RTD("ice.xl",,"*H",$O22,CK$7,"D",CK$6,,,1)*(9/5),RTD("ice.xl",,"*H",$O22,CK$7,"D",CK$6,,,1)*CK$8),"-")</f>
        <v>-6.47</v>
      </c>
      <c r="CL22" s="100">
        <f ca="1">IFERROR(IF($F$22="TEMPF",RTD("ice.xl",,"*H",$O22,CL$7,"D",CL$6,,,1)*(9/5),RTD("ice.xl",,"*H",$O22,CL$7,"D",CL$6,,,1)*CL$8),"-")</f>
        <v>0.46</v>
      </c>
      <c r="CM22" s="97">
        <f ca="1">IFERROR(IF($F$22="TEMPF",RTD("ice.xl",,"*H",$O22,CM$7,"D",CM$6,,,1)*(9/5)+32,RTD("ice.xl",,"*H",$O22,CM$7,"D",CM$6,,,1)*CM$8),"-")</f>
        <v>22.62</v>
      </c>
      <c r="CN22" s="98">
        <f ca="1">IFERROR(IF($F$22="TEMPF",RTD("ice.xl",,"*H",$O22,CN$7,"D",CN$6,,,1)*(9/5)+32,RTD("ice.xl",,"*H",$O22,CN$7,"D",CN$6,,,1)*CN$8),"-")</f>
        <v>18.32</v>
      </c>
      <c r="CO22" s="98">
        <f ca="1">IFERROR(IF($F$22="TEMPF",RTD("ice.xl",,"*H",$O22,CO$7,"D",CO$6,,,1)*(9/5)+32,RTD("ice.xl",,"*H",$O22,CO$7,"D",CO$6,,,1)*CO$8),"-")</f>
        <v>14.02</v>
      </c>
      <c r="CP22" s="99" t="str">
        <f ca="1">IFERROR(IF($F$22="TEMPF",RTD("ice.xl",,"*H",$O22,CP$7,"D",CP$6,,,1)*(9/5),RTD("ice.xl",,"*H",$O22,CP$7,"D",CP$6,,,1)*CP$8),"-")</f>
        <v>-</v>
      </c>
      <c r="CQ22" s="100">
        <f ca="1">IFERROR(IF($F$22="TEMPF",RTD("ice.xl",,"*H",$O22,CQ$7,"D",CQ$6,,,1)*(9/5),RTD("ice.xl",,"*H",$O22,CQ$7,"D",CQ$6,,,1)*CQ$8),"-")</f>
        <v>1.83</v>
      </c>
    </row>
    <row r="23" spans="1:95" x14ac:dyDescent="0.35">
      <c r="B23" s="119"/>
      <c r="C23" s="142">
        <v>15</v>
      </c>
      <c r="D23" s="142">
        <v>8</v>
      </c>
      <c r="I23" s="94" t="s">
        <v>1169</v>
      </c>
      <c r="J23" s="95" t="str">
        <f>VLOOKUP($I23,Master!$R$2:$S$10,2,FALSE)</f>
        <v>CanadaLocation</v>
      </c>
      <c r="K23" s="94" t="s">
        <v>3174</v>
      </c>
      <c r="L23" s="95" t="str">
        <f t="shared" si="86"/>
        <v>AllCanadaLocationsLocation</v>
      </c>
      <c r="M23" s="96" t="s">
        <v>1955</v>
      </c>
      <c r="N23" s="94" t="str">
        <f>VLOOKUP(M23,Master!$E:$F,2,FALSE)</f>
        <v>CYYC</v>
      </c>
      <c r="O23" s="50" t="str">
        <f t="shared" si="87"/>
        <v>CYYC MR0!_12z-GFS</v>
      </c>
      <c r="P23" s="101">
        <f ca="1">IFERROR(IF($F$22="TEMPF",RTD("ice.xl",,"*H",$O23,P$7,"D",P$6,,,1)*(9/5)+32,RTD("ice.xl",,"*H",$O23,P$7,"D",P$6,,,1)*P$8),"-")</f>
        <v>30.94</v>
      </c>
      <c r="Q23" s="102">
        <f ca="1">IFERROR(IF($F$22="TEMPF",RTD("ice.xl",,"*H",$O23,Q$7,"D",Q$6,,,1)*(9/5)+32,RTD("ice.xl",,"*H",$O23,Q$7,"D",Q$6,,,1)*Q$8),"-")</f>
        <v>22.64</v>
      </c>
      <c r="R23" s="102">
        <f ca="1">IFERROR(IF($F$22="TEMPF",RTD("ice.xl",,"*H",$O23,R$7,"D",R$6,,,1)*(9/5)+32,RTD("ice.xl",,"*H",$O23,R$7,"D",R$6,,,1)*R$8),"-")</f>
        <v>14.34</v>
      </c>
      <c r="S23" s="103">
        <f ca="1">IFERROR(IF($F$22="TEMPF",RTD("ice.xl",,"*H",$O23,S$7,"D",S$6,,,1)*(9/5),RTD("ice.xl",,"*H",$O23,S$7,"D",S$6,,,1)*S$8),"-")</f>
        <v>0.14000000000000001</v>
      </c>
      <c r="T23" s="104">
        <f ca="1">IFERROR(IF($F$22="TEMPF",RTD("ice.xl",,"*H",$O23,T$7,"D",T$6,,,1)*(9/5),RTD("ice.xl",,"*H",$O23,T$7,"D",T$6,,,1)*T$8),"-")</f>
        <v>6.72</v>
      </c>
      <c r="U23" s="101">
        <f ca="1">IFERROR(IF($F$22="TEMPF",RTD("ice.xl",,"*H",$O23,U$7,"D",U$6,,,1)*(9/5)+32,RTD("ice.xl",,"*H",$O23,U$7,"D",U$6,,,1)*U$8),"-")</f>
        <v>29.38</v>
      </c>
      <c r="V23" s="102">
        <f ca="1">IFERROR(IF($F$22="TEMPF",RTD("ice.xl",,"*H",$O23,V$7,"D",V$6,,,1)*(9/5)+32,RTD("ice.xl",,"*H",$O23,V$7,"D",V$6,,,1)*V$8),"-")</f>
        <v>21.5</v>
      </c>
      <c r="W23" s="102">
        <f ca="1">IFERROR(IF($F$22="TEMPF",RTD("ice.xl",,"*H",$O23,W$7,"D",W$6,,,1)*(9/5)+32,RTD("ice.xl",,"*H",$O23,W$7,"D",W$6,,,1)*W$8),"-")</f>
        <v>13.63</v>
      </c>
      <c r="X23" s="103">
        <f ca="1">IFERROR(IF($F$22="TEMPF",RTD("ice.xl",,"*H",$O23,X$7,"D",X$6,,,1)*(9/5),RTD("ice.xl",,"*H",$O23,X$7,"D",X$6,,,1)*X$8),"-")</f>
        <v>0.14000000000000001</v>
      </c>
      <c r="Y23" s="104">
        <f ca="1">IFERROR(IF($F$22="TEMPF",RTD("ice.xl",,"*H",$O23,Y$7,"D",Y$6,,,1)*(9/5),RTD("ice.xl",,"*H",$O23,Y$7,"D",Y$6,,,1)*Y$8),"-")</f>
        <v>5.9</v>
      </c>
      <c r="Z23" s="101">
        <f ca="1">IFERROR(IF($F$22="TEMPF",RTD("ice.xl",,"*H",$O23,Z$7,"D",Z$6,,,1)*(9/5)+32,RTD("ice.xl",,"*H",$O23,Z$7,"D",Z$6,,,1)*Z$8),"-")</f>
        <v>26.4</v>
      </c>
      <c r="AA23" s="102">
        <f ca="1">IFERROR(IF($F$22="TEMPF",RTD("ice.xl",,"*H",$O23,AA$7,"D",AA$6,,,1)*(9/5)+32,RTD("ice.xl",,"*H",$O23,AA$7,"D",AA$6,,,1)*AA$8),"-")</f>
        <v>20.14</v>
      </c>
      <c r="AB23" s="102">
        <f ca="1">IFERROR(IF($F$22="TEMPF",RTD("ice.xl",,"*H",$O23,AB$7,"D",AB$6,,,1)*(9/5)+32,RTD("ice.xl",,"*H",$O23,AB$7,"D",AB$6,,,1)*AB$8),"-")</f>
        <v>13.89</v>
      </c>
      <c r="AC23" s="103">
        <f ca="1">IFERROR(IF($F$22="TEMPF",RTD("ice.xl",,"*H",$O23,AC$7,"D",AC$6,,,1)*(9/5),RTD("ice.xl",,"*H",$O23,AC$7,"D",AC$6,,,1)*AC$8),"-")</f>
        <v>1.28</v>
      </c>
      <c r="AD23" s="104">
        <f ca="1">IFERROR(IF($F$22="TEMPF",RTD("ice.xl",,"*H",$O23,AD$7,"D",AD$6,,,1)*(9/5),RTD("ice.xl",,"*H",$O23,AD$7,"D",AD$6,,,1)*AD$8),"-")</f>
        <v>4.9800000000000004</v>
      </c>
      <c r="AE23" s="101">
        <f ca="1">IFERROR(IF($F$22="TEMPF",RTD("ice.xl",,"*H",$O23,AE$7,"D",AE$6,,,1)*(9/5)+32,RTD("ice.xl",,"*H",$O23,AE$7,"D",AE$6,,,1)*AE$8),"-")</f>
        <v>27.86</v>
      </c>
      <c r="AF23" s="102">
        <f ca="1">IFERROR(IF($F$22="TEMPF",RTD("ice.xl",,"*H",$O23,AF$7,"D",AF$6,,,1)*(9/5)+32,RTD("ice.xl",,"*H",$O23,AF$7,"D",AF$6,,,1)*AF$8),"-")</f>
        <v>20.68</v>
      </c>
      <c r="AG23" s="102">
        <f ca="1">IFERROR(IF($F$22="TEMPF",RTD("ice.xl",,"*H",$O23,AG$7,"D",AG$6,,,1)*(9/5)+32,RTD("ice.xl",,"*H",$O23,AG$7,"D",AG$6,,,1)*AG$8),"-")</f>
        <v>13.49</v>
      </c>
      <c r="AH23" s="103">
        <f ca="1">IFERROR(IF($F$22="TEMPF",RTD("ice.xl",,"*H",$O23,AH$7,"D",AH$6,,,1)*(9/5),RTD("ice.xl",,"*H",$O23,AH$7,"D",AH$6,,,1)*AH$8),"-")</f>
        <v>0.48</v>
      </c>
      <c r="AI23" s="104">
        <f ca="1">IFERROR(IF($F$22="TEMPF",RTD("ice.xl",,"*H",$O23,AI$7,"D",AI$6,,,1)*(9/5),RTD("ice.xl",,"*H",$O23,AI$7,"D",AI$6,,,1)*AI$8),"-")</f>
        <v>4.78</v>
      </c>
      <c r="AJ23" s="101">
        <f ca="1">IFERROR(IF($F$22="TEMPF",RTD("ice.xl",,"*H",$O23,AJ$7,"D",AJ$6,,,1)*(9/5)+32,RTD("ice.xl",,"*H",$O23,AJ$7,"D",AJ$6,,,1)*AJ$8),"-")</f>
        <v>24.1</v>
      </c>
      <c r="AK23" s="102">
        <f ca="1">IFERROR(IF($F$22="TEMPF",RTD("ice.xl",,"*H",$O23,AK$7,"D",AK$6,,,1)*(9/5)+32,RTD("ice.xl",,"*H",$O23,AK$7,"D",AK$6,,,1)*AK$8),"-")</f>
        <v>19.010000000000002</v>
      </c>
      <c r="AL23" s="102">
        <f ca="1">IFERROR(IF($F$22="TEMPF",RTD("ice.xl",,"*H",$O23,AL$7,"D",AL$6,,,1)*(9/5)+32,RTD("ice.xl",,"*H",$O23,AL$7,"D",AL$6,,,1)*AL$8),"-")</f>
        <v>13.92</v>
      </c>
      <c r="AM23" s="103">
        <f ca="1">IFERROR(IF($F$22="TEMPF",RTD("ice.xl",,"*H",$O23,AM$7,"D",AM$6,,,1)*(9/5),RTD("ice.xl",,"*H",$O23,AM$7,"D",AM$6,,,1)*AM$8),"-")</f>
        <v>1.38</v>
      </c>
      <c r="AN23" s="104">
        <f ca="1">IFERROR(IF($F$22="TEMPF",RTD("ice.xl",,"*H",$O23,AN$7,"D",AN$6,,,1)*(9/5),RTD("ice.xl",,"*H",$O23,AN$7,"D",AN$6,,,1)*AN$8),"-")</f>
        <v>4.08</v>
      </c>
      <c r="AO23" s="101">
        <f ca="1">IFERROR(IF($F$22="TEMPF",RTD("ice.xl",,"*H",$O23,AO$7,"D",AO$6,,,1)*(9/5)+32,RTD("ice.xl",,"*H",$O23,AO$7,"D",AO$6,,,1)*AO$8),"-")</f>
        <v>25.18</v>
      </c>
      <c r="AP23" s="102">
        <f ca="1">IFERROR(IF($F$22="TEMPF",RTD("ice.xl",,"*H",$O23,AP$7,"D",AP$6,,,1)*(9/5)+32,RTD("ice.xl",,"*H",$O23,AP$7,"D",AP$6,,,1)*AP$8),"-")</f>
        <v>18.96</v>
      </c>
      <c r="AQ23" s="102">
        <f ca="1">IFERROR(IF($F$22="TEMPF",RTD("ice.xl",,"*H",$O23,AQ$7,"D",AQ$6,,,1)*(9/5)+32,RTD("ice.xl",,"*H",$O23,AQ$7,"D",AQ$6,,,1)*AQ$8),"-")</f>
        <v>12.73</v>
      </c>
      <c r="AR23" s="103">
        <f ca="1">IFERROR(IF($F$22="TEMPF",RTD("ice.xl",,"*H",$O23,AR$7,"D",AR$6,,,1)*(9/5),RTD("ice.xl",,"*H",$O23,AR$7,"D",AR$6,,,1)*AR$8),"-")</f>
        <v>-0.72</v>
      </c>
      <c r="AS23" s="104">
        <f ca="1">IFERROR(IF($F$22="TEMPF",RTD("ice.xl",,"*H",$O23,AS$7,"D",AS$6,,,1)*(9/5),RTD("ice.xl",,"*H",$O23,AS$7,"D",AS$6,,,1)*AS$8),"-")</f>
        <v>3.9</v>
      </c>
      <c r="AT23" s="101">
        <f ca="1">IFERROR(IF($F$22="TEMPF",RTD("ice.xl",,"*H",$O23,AT$7,"D",AT$6,,,1)*(9/5)+32,RTD("ice.xl",,"*H",$O23,AT$7,"D",AT$6,,,1)*AT$8),"-")</f>
        <v>27.62</v>
      </c>
      <c r="AU23" s="102">
        <f ca="1">IFERROR(IF($F$22="TEMPF",RTD("ice.xl",,"*H",$O23,AU$7,"D",AU$6,,,1)*(9/5)+32,RTD("ice.xl",,"*H",$O23,AU$7,"D",AU$6,,,1)*AU$8),"-")</f>
        <v>21.02</v>
      </c>
      <c r="AV23" s="102">
        <f ca="1">IFERROR(IF($F$22="TEMPF",RTD("ice.xl",,"*H",$O23,AV$7,"D",AV$6,,,1)*(9/5)+32,RTD("ice.xl",,"*H",$O23,AV$7,"D",AV$6,,,1)*AV$8),"-")</f>
        <v>14.41</v>
      </c>
      <c r="AW23" s="103">
        <f ca="1">IFERROR(IF($F$22="TEMPF",RTD("ice.xl",,"*H",$O23,AW$7,"D",AW$6,,,1)*(9/5),RTD("ice.xl",,"*H",$O23,AW$7,"D",AW$6,,,1)*AW$8),"-")</f>
        <v>-0.06</v>
      </c>
      <c r="AX23" s="104">
        <f ca="1">IFERROR(IF($F$22="TEMPF",RTD("ice.xl",,"*H",$O23,AX$7,"D",AX$6,,,1)*(9/5),RTD("ice.xl",,"*H",$O23,AX$7,"D",AX$6,,,1)*AX$8),"-")</f>
        <v>6.15</v>
      </c>
      <c r="AY23" s="101">
        <f ca="1">IFERROR(IF($F$22="TEMPF",RTD("ice.xl",,"*H",$O23,AY$7,"D",AY$6,,,1)*(9/5)+32,RTD("ice.xl",,"*H",$O23,AY$7,"D",AY$6,,,1)*AY$8),"-")</f>
        <v>29.99</v>
      </c>
      <c r="AZ23" s="102">
        <f ca="1">IFERROR(IF($F$22="TEMPF",RTD("ice.xl",,"*H",$O23,AZ$7,"D",AZ$6,,,1)*(9/5)+32,RTD("ice.xl",,"*H",$O23,AZ$7,"D",AZ$6,,,1)*AZ$8),"-")</f>
        <v>22.76</v>
      </c>
      <c r="BA23" s="102">
        <f ca="1">IFERROR(IF($F$22="TEMPF",RTD("ice.xl",,"*H",$O23,BA$7,"D",BA$6,,,1)*(9/5)+32,RTD("ice.xl",,"*H",$O23,BA$7,"D",BA$6,,,1)*BA$8),"-")</f>
        <v>15.53</v>
      </c>
      <c r="BB23" s="103">
        <f ca="1">IFERROR(IF($F$22="TEMPF",RTD("ice.xl",,"*H",$O23,BB$7,"D",BB$6,,,1)*(9/5),RTD("ice.xl",,"*H",$O23,BB$7,"D",BB$6,,,1)*BB$8),"-")</f>
        <v>-0.45</v>
      </c>
      <c r="BC23" s="104">
        <f ca="1">IFERROR(IF($F$22="TEMPF",RTD("ice.xl",,"*H",$O23,BC$7,"D",BC$6,,,1)*(9/5),RTD("ice.xl",,"*H",$O23,BC$7,"D",BC$6,,,1)*BC$8),"-")</f>
        <v>7.55</v>
      </c>
      <c r="BD23" s="101">
        <f ca="1">IFERROR(IF($F$22="TEMPF",RTD("ice.xl",,"*H",$O23,BD$7,"D",BD$6,,,1)*(9/5)+32,RTD("ice.xl",,"*H",$O23,BD$7,"D",BD$6,,,1)*BD$8),"-")</f>
        <v>32.1</v>
      </c>
      <c r="BE23" s="102">
        <f ca="1">IFERROR(IF($F$22="TEMPF",RTD("ice.xl",,"*H",$O23,BE$7,"D",BE$6,,,1)*(9/5)+32,RTD("ice.xl",,"*H",$O23,BE$7,"D",BE$6,,,1)*BE$8),"-")</f>
        <v>24.1</v>
      </c>
      <c r="BF23" s="102">
        <f ca="1">IFERROR(IF($F$22="TEMPF",RTD("ice.xl",,"*H",$O23,BF$7,"D",BF$6,,,1)*(9/5)+32,RTD("ice.xl",,"*H",$O23,BF$7,"D",BF$6,,,1)*BF$8),"-")</f>
        <v>16.09</v>
      </c>
      <c r="BG23" s="103">
        <f ca="1">IFERROR(IF($F$22="TEMPF",RTD("ice.xl",,"*H",$O23,BG$7,"D",BG$6,,,1)*(9/5),RTD("ice.xl",,"*H",$O23,BG$7,"D",BG$6,,,1)*BG$8),"-")</f>
        <v>1.94</v>
      </c>
      <c r="BH23" s="104">
        <f ca="1">IFERROR(IF($F$22="TEMPF",RTD("ice.xl",,"*H",$O23,BH$7,"D",BH$6,,,1)*(9/5),RTD("ice.xl",,"*H",$O23,BH$7,"D",BH$6,,,1)*BH$8),"-")</f>
        <v>8.9600000000000009</v>
      </c>
      <c r="BI23" s="101">
        <f ca="1">IFERROR(IF($F$22="TEMPF",RTD("ice.xl",,"*H",$O23,BI$7,"D",BI$6,,,1)*(9/5)+32,RTD("ice.xl",,"*H",$O23,BI$7,"D",BI$6,,,1)*BI$8),"-")</f>
        <v>32.520000000000003</v>
      </c>
      <c r="BJ23" s="102">
        <f ca="1">IFERROR(IF($F$22="TEMPF",RTD("ice.xl",,"*H",$O23,BJ$7,"D",BJ$6,,,1)*(9/5)+32,RTD("ice.xl",,"*H",$O23,BJ$7,"D",BJ$6,,,1)*BJ$8),"-")</f>
        <v>24.51</v>
      </c>
      <c r="BK23" s="102">
        <f ca="1">IFERROR(IF($F$22="TEMPF",RTD("ice.xl",,"*H",$O23,BK$7,"D",BK$6,,,1)*(9/5)+32,RTD("ice.xl",,"*H",$O23,BK$7,"D",BK$6,,,1)*BK$8),"-")</f>
        <v>16.5</v>
      </c>
      <c r="BL23" s="103">
        <f ca="1">IFERROR(IF($F$22="TEMPF",RTD("ice.xl",,"*H",$O23,BL$7,"D",BL$6,,,1)*(9/5),RTD("ice.xl",,"*H",$O23,BL$7,"D",BL$6,,,1)*BL$8),"-")</f>
        <v>6.78</v>
      </c>
      <c r="BM23" s="104">
        <f ca="1">IFERROR(IF($F$22="TEMPF",RTD("ice.xl",,"*H",$O23,BM$7,"D",BM$6,,,1)*(9/5),RTD("ice.xl",,"*H",$O23,BM$7,"D",BM$6,,,1)*BM$8),"-")</f>
        <v>9.48</v>
      </c>
      <c r="BN23" s="101">
        <f ca="1">IFERROR(IF($F$22="TEMPF",RTD("ice.xl",,"*H",$O23,BN$7,"D",BN$6,,,1)*(9/5)+32,RTD("ice.xl",,"*H",$O23,BN$7,"D",BN$6,,,1)*BN$8),"-")</f>
        <v>26.93</v>
      </c>
      <c r="BO23" s="102">
        <f ca="1">IFERROR(IF($F$22="TEMPF",RTD("ice.xl",,"*H",$O23,BO$7,"D",BO$6,,,1)*(9/5)+32,RTD("ice.xl",,"*H",$O23,BO$7,"D",BO$6,,,1)*BO$8),"-")</f>
        <v>20.12</v>
      </c>
      <c r="BP23" s="102">
        <f ca="1">IFERROR(IF($F$22="TEMPF",RTD("ice.xl",,"*H",$O23,BP$7,"D",BP$6,,,1)*(9/5)+32,RTD("ice.xl",,"*H",$O23,BP$7,"D",BP$6,,,1)*BP$8),"-")</f>
        <v>13.3</v>
      </c>
      <c r="BQ23" s="103">
        <f ca="1">IFERROR(IF($F$22="TEMPF",RTD("ice.xl",,"*H",$O23,BQ$7,"D",BQ$6,,,1)*(9/5),RTD("ice.xl",,"*H",$O23,BQ$7,"D",BQ$6,,,1)*BQ$8),"-")</f>
        <v>4.22</v>
      </c>
      <c r="BR23" s="104">
        <f ca="1">IFERROR(IF($F$22="TEMPF",RTD("ice.xl",,"*H",$O23,BR$7,"D",BR$6,,,1)*(9/5),RTD("ice.xl",,"*H",$O23,BR$7,"D",BR$6,,,1)*BR$8),"-")</f>
        <v>5.65</v>
      </c>
      <c r="BS23" s="101">
        <f ca="1">IFERROR(IF($F$22="TEMPF",RTD("ice.xl",,"*H",$O23,BS$7,"D",BS$6,,,1)*(9/5)+32,RTD("ice.xl",,"*H",$O23,BS$7,"D",BS$6,,,1)*BS$8),"-")</f>
        <v>30.21</v>
      </c>
      <c r="BT23" s="102">
        <f ca="1">IFERROR(IF($F$22="TEMPF",RTD("ice.xl",,"*H",$O23,BT$7,"D",BT$6,,,1)*(9/5)+32,RTD("ice.xl",,"*H",$O23,BT$7,"D",BT$6,,,1)*BT$8),"-")</f>
        <v>22.14</v>
      </c>
      <c r="BU23" s="102">
        <f ca="1">IFERROR(IF($F$22="TEMPF",RTD("ice.xl",,"*H",$O23,BU$7,"D",BU$6,,,1)*(9/5)+32,RTD("ice.xl",,"*H",$O23,BU$7,"D",BU$6,,,1)*BU$8),"-")</f>
        <v>14.06</v>
      </c>
      <c r="BV23" s="103">
        <f ca="1">IFERROR(IF($F$22="TEMPF",RTD("ice.xl",,"*H",$O23,BV$7,"D",BV$6,,,1)*(9/5),RTD("ice.xl",,"*H",$O23,BV$7,"D",BV$6,,,1)*BV$8),"-")</f>
        <v>4.4800000000000004</v>
      </c>
      <c r="BW23" s="104">
        <f ca="1">IFERROR(IF($F$22="TEMPF",RTD("ice.xl",,"*H",$O23,BW$7,"D",BW$6,,,1)*(9/5),RTD("ice.xl",,"*H",$O23,BW$7,"D",BW$6,,,1)*BW$8),"-")</f>
        <v>7.94</v>
      </c>
      <c r="BX23" s="101">
        <f ca="1">IFERROR(IF($F$22="TEMPF",RTD("ice.xl",,"*H",$O23,BX$7,"D",BX$6,,,1)*(9/5)+32,RTD("ice.xl",,"*H",$O23,BX$7,"D",BX$6,,,1)*BX$8),"-")</f>
        <v>31.84</v>
      </c>
      <c r="BY23" s="102">
        <f ca="1">IFERROR(IF($F$22="TEMPF",RTD("ice.xl",,"*H",$O23,BY$7,"D",BY$6,,,1)*(9/5)+32,RTD("ice.xl",,"*H",$O23,BY$7,"D",BY$6,,,1)*BY$8),"-")</f>
        <v>23.46</v>
      </c>
      <c r="BZ23" s="102">
        <f ca="1">IFERROR(IF($F$22="TEMPF",RTD("ice.xl",,"*H",$O23,BZ$7,"D",BZ$6,,,1)*(9/5)+32,RTD("ice.xl",,"*H",$O23,BZ$7,"D",BZ$6,,,1)*BZ$8),"-")</f>
        <v>15.08</v>
      </c>
      <c r="CA23" s="103">
        <f ca="1">IFERROR(IF($F$22="TEMPF",RTD("ice.xl",,"*H",$O23,CA$7,"D",CA$6,,,1)*(9/5),RTD("ice.xl",,"*H",$O23,CA$7,"D",CA$6,,,1)*CA$8),"-")</f>
        <v>5.2</v>
      </c>
      <c r="CB23" s="104">
        <f ca="1">IFERROR(IF($F$22="TEMPF",RTD("ice.xl",,"*H",$O23,CB$7,"D",CB$6,,,1)*(9/5),RTD("ice.xl",,"*H",$O23,CB$7,"D",CB$6,,,1)*CB$8),"-")</f>
        <v>9.1199999999999992</v>
      </c>
      <c r="CC23" s="101">
        <f ca="1">IFERROR(IF($F$22="TEMPF",RTD("ice.xl",,"*H",$O23,CC$7,"D",CC$6,,,1)*(9/5)+32,RTD("ice.xl",,"*H",$O23,CC$7,"D",CC$6,,,1)*CC$8),"-")</f>
        <v>26.04</v>
      </c>
      <c r="CD23" s="102">
        <f ca="1">IFERROR(IF($F$22="TEMPF",RTD("ice.xl",,"*H",$O23,CD$7,"D",CD$6,,,1)*(9/5)+32,RTD("ice.xl",,"*H",$O23,CD$7,"D",CD$6,,,1)*CD$8),"-")</f>
        <v>20.6</v>
      </c>
      <c r="CE23" s="102">
        <f ca="1">IFERROR(IF($F$22="TEMPF",RTD("ice.xl",,"*H",$O23,CE$7,"D",CE$6,,,1)*(9/5)+32,RTD("ice.xl",,"*H",$O23,CE$7,"D",CE$6,,,1)*CE$8),"-")</f>
        <v>15.16</v>
      </c>
      <c r="CF23" s="103">
        <f ca="1">IFERROR(IF($F$22="TEMPF",RTD("ice.xl",,"*H",$O23,CF$7,"D",CF$6,,,1)*(9/5),RTD("ice.xl",,"*H",$O23,CF$7,"D",CF$6,,,1)*CF$8),"-")</f>
        <v>0.04</v>
      </c>
      <c r="CG23" s="104">
        <f ca="1">IFERROR(IF($F$22="TEMPF",RTD("ice.xl",,"*H",$O23,CG$7,"D",CG$6,,,1)*(9/5),RTD("ice.xl",,"*H",$O23,CG$7,"D",CG$6,,,1)*CG$8),"-")</f>
        <v>6.8</v>
      </c>
      <c r="CH23" s="101">
        <f ca="1">IFERROR(IF($F$22="TEMPF",RTD("ice.xl",,"*H",$O23,CH$7,"D",CH$6,,,1)*(9/5)+32,RTD("ice.xl",,"*H",$O23,CH$7,"D",CH$6,,,1)*CH$8),"-")</f>
        <v>26.73</v>
      </c>
      <c r="CI23" s="102">
        <f ca="1">IFERROR(IF($F$22="TEMPF",RTD("ice.xl",,"*H",$O23,CI$7,"D",CI$6,,,1)*(9/5)+32,RTD("ice.xl",,"*H",$O23,CI$7,"D",CI$6,,,1)*CI$8),"-")</f>
        <v>19.899999999999999</v>
      </c>
      <c r="CJ23" s="102">
        <f ca="1">IFERROR(IF($F$22="TEMPF",RTD("ice.xl",,"*H",$O23,CJ$7,"D",CJ$6,,,1)*(9/5)+32,RTD("ice.xl",,"*H",$O23,CJ$7,"D",CJ$6,,,1)*CJ$8),"-")</f>
        <v>13.06</v>
      </c>
      <c r="CK23" s="103">
        <f ca="1">IFERROR(IF($F$22="TEMPF",RTD("ice.xl",,"*H",$O23,CK$7,"D",CK$6,,,1)*(9/5),RTD("ice.xl",,"*H",$O23,CK$7,"D",CK$6,,,1)*CK$8),"-")</f>
        <v>-4.76</v>
      </c>
      <c r="CL23" s="104">
        <f ca="1">IFERROR(IF($F$22="TEMPF",RTD("ice.xl",,"*H",$O23,CL$7,"D",CL$6,,,1)*(9/5),RTD("ice.xl",,"*H",$O23,CL$7,"D",CL$6,,,1)*CL$8),"-")</f>
        <v>5.76</v>
      </c>
      <c r="CM23" s="101">
        <f ca="1">IFERROR(IF($F$22="TEMPF",RTD("ice.xl",,"*H",$O23,CM$7,"D",CM$6,,,1)*(9/5)+32,RTD("ice.xl",,"*H",$O23,CM$7,"D",CM$6,,,1)*CM$8),"-")</f>
        <v>20.79</v>
      </c>
      <c r="CN23" s="102">
        <f ca="1">IFERROR(IF($F$22="TEMPF",RTD("ice.xl",,"*H",$O23,CN$7,"D",CN$6,,,1)*(9/5)+32,RTD("ice.xl",,"*H",$O23,CN$7,"D",CN$6,,,1)*CN$8),"-")</f>
        <v>16.38</v>
      </c>
      <c r="CO23" s="102">
        <f ca="1">IFERROR(IF($F$22="TEMPF",RTD("ice.xl",,"*H",$O23,CO$7,"D",CO$6,,,1)*(9/5)+32,RTD("ice.xl",,"*H",$O23,CO$7,"D",CO$6,,,1)*CO$8),"-")</f>
        <v>11.97</v>
      </c>
      <c r="CP23" s="103" t="str">
        <f ca="1">IFERROR(IF($F$22="TEMPF",RTD("ice.xl",,"*H",$O23,CP$7,"D",CP$6,,,1)*(9/5),RTD("ice.xl",,"*H",$O23,CP$7,"D",CP$6,,,1)*CP$8),"-")</f>
        <v>-</v>
      </c>
      <c r="CQ23" s="104">
        <f ca="1">IFERROR(IF($F$22="TEMPF",RTD("ice.xl",,"*H",$O23,CQ$7,"D",CQ$6,,,1)*(9/5),RTD("ice.xl",,"*H",$O23,CQ$7,"D",CQ$6,,,1)*CQ$8),"-")</f>
        <v>2.25</v>
      </c>
    </row>
    <row r="24" spans="1:95" x14ac:dyDescent="0.35">
      <c r="B24" s="120"/>
      <c r="C24" s="142">
        <v>8</v>
      </c>
      <c r="D24" s="142">
        <v>5</v>
      </c>
      <c r="I24" s="94" t="s">
        <v>1169</v>
      </c>
      <c r="J24" s="95" t="str">
        <f>VLOOKUP($I24,Master!$R$2:$S$10,2,FALSE)</f>
        <v>CanadaLocation</v>
      </c>
      <c r="K24" s="94" t="s">
        <v>3174</v>
      </c>
      <c r="L24" s="95" t="str">
        <f t="shared" si="86"/>
        <v>AllCanadaLocationsLocation</v>
      </c>
      <c r="M24" s="96" t="s">
        <v>1956</v>
      </c>
      <c r="N24" s="94" t="str">
        <f>VLOOKUP(M24,Master!$E:$F,2,FALSE)</f>
        <v>CYBW</v>
      </c>
      <c r="O24" s="50" t="str">
        <f t="shared" si="87"/>
        <v>CYBW MR0!_12z-GFS</v>
      </c>
      <c r="P24" s="101">
        <f ca="1">IFERROR(IF($F$22="TEMPF",RTD("ice.xl",,"*H",$O24,P$7,"D",P$6,,,1)*(9/5)+32,RTD("ice.xl",,"*H",$O24,P$7,"D",P$6,,,1)*P$8),"-")</f>
        <v>30.14</v>
      </c>
      <c r="Q24" s="102">
        <f ca="1">IFERROR(IF($F$22="TEMPF",RTD("ice.xl",,"*H",$O24,Q$7,"D",Q$6,,,1)*(9/5)+32,RTD("ice.xl",,"*H",$O24,Q$7,"D",Q$6,,,1)*Q$8),"-")</f>
        <v>21.28</v>
      </c>
      <c r="R24" s="102">
        <f ca="1">IFERROR(IF($F$22="TEMPF",RTD("ice.xl",,"*H",$O24,R$7,"D",R$6,,,1)*(9/5)+32,RTD("ice.xl",,"*H",$O24,R$7,"D",R$6,,,1)*R$8),"-")</f>
        <v>12.43</v>
      </c>
      <c r="S24" s="103">
        <f ca="1">IFERROR(IF($F$22="TEMPF",RTD("ice.xl",,"*H",$O24,S$7,"D",S$6,,,1)*(9/5),RTD("ice.xl",,"*H",$O24,S$7,"D",S$6,,,1)*S$8),"-")</f>
        <v>0.24</v>
      </c>
      <c r="T24" s="104">
        <f ca="1">IFERROR(IF($F$22="TEMPF",RTD("ice.xl",,"*H",$O24,T$7,"D",T$6,,,1)*(9/5),RTD("ice.xl",,"*H",$O24,T$7,"D",T$6,,,1)*T$8),"-")</f>
        <v>5.89</v>
      </c>
      <c r="U24" s="101">
        <f ca="1">IFERROR(IF($F$22="TEMPF",RTD("ice.xl",,"*H",$O24,U$7,"D",U$6,,,1)*(9/5)+32,RTD("ice.xl",,"*H",$O24,U$7,"D",U$6,,,1)*U$8),"-")</f>
        <v>28.76</v>
      </c>
      <c r="V24" s="102">
        <f ca="1">IFERROR(IF($F$22="TEMPF",RTD("ice.xl",,"*H",$O24,V$7,"D",V$6,,,1)*(9/5)+32,RTD("ice.xl",,"*H",$O24,V$7,"D",V$6,,,1)*V$8),"-")</f>
        <v>20.73</v>
      </c>
      <c r="W24" s="102">
        <f ca="1">IFERROR(IF($F$22="TEMPF",RTD("ice.xl",,"*H",$O24,W$7,"D",W$6,,,1)*(9/5)+32,RTD("ice.xl",,"*H",$O24,W$7,"D",W$6,,,1)*W$8),"-")</f>
        <v>12.7</v>
      </c>
      <c r="X24" s="103">
        <f ca="1">IFERROR(IF($F$22="TEMPF",RTD("ice.xl",,"*H",$O24,X$7,"D",X$6,,,1)*(9/5),RTD("ice.xl",,"*H",$O24,X$7,"D",X$6,,,1)*X$8),"-")</f>
        <v>0.27</v>
      </c>
      <c r="Y24" s="104">
        <f ca="1">IFERROR(IF($F$22="TEMPF",RTD("ice.xl",,"*H",$O24,Y$7,"D",Y$6,,,1)*(9/5),RTD("ice.xl",,"*H",$O24,Y$7,"D",Y$6,,,1)*Y$8),"-")</f>
        <v>5.38</v>
      </c>
      <c r="Z24" s="101">
        <f ca="1">IFERROR(IF($F$22="TEMPF",RTD("ice.xl",,"*H",$O24,Z$7,"D",Z$6,,,1)*(9/5)+32,RTD("ice.xl",,"*H",$O24,Z$7,"D",Z$6,,,1)*Z$8),"-")</f>
        <v>24.83</v>
      </c>
      <c r="AA24" s="102">
        <f ca="1">IFERROR(IF($F$22="TEMPF",RTD("ice.xl",,"*H",$O24,AA$7,"D",AA$6,,,1)*(9/5)+32,RTD("ice.xl",,"*H",$O24,AA$7,"D",AA$6,,,1)*AA$8),"-")</f>
        <v>18.96</v>
      </c>
      <c r="AB24" s="102">
        <f ca="1">IFERROR(IF($F$22="TEMPF",RTD("ice.xl",,"*H",$O24,AB$7,"D",AB$6,,,1)*(9/5)+32,RTD("ice.xl",,"*H",$O24,AB$7,"D",AB$6,,,1)*AB$8),"-")</f>
        <v>13.1</v>
      </c>
      <c r="AC24" s="103">
        <f ca="1">IFERROR(IF($F$22="TEMPF",RTD("ice.xl",,"*H",$O24,AC$7,"D",AC$6,,,1)*(9/5),RTD("ice.xl",,"*H",$O24,AC$7,"D",AC$6,,,1)*AC$8),"-")</f>
        <v>1.2</v>
      </c>
      <c r="AD24" s="104">
        <f ca="1">IFERROR(IF($F$22="TEMPF",RTD("ice.xl",,"*H",$O24,AD$7,"D",AD$6,,,1)*(9/5),RTD("ice.xl",,"*H",$O24,AD$7,"D",AD$6,,,1)*AD$8),"-")</f>
        <v>5.13</v>
      </c>
      <c r="AE24" s="101">
        <f ca="1">IFERROR(IF($F$22="TEMPF",RTD("ice.xl",,"*H",$O24,AE$7,"D",AE$6,,,1)*(9/5)+32,RTD("ice.xl",,"*H",$O24,AE$7,"D",AE$6,,,1)*AE$8),"-")</f>
        <v>26.5</v>
      </c>
      <c r="AF24" s="102">
        <f ca="1">IFERROR(IF($F$22="TEMPF",RTD("ice.xl",,"*H",$O24,AF$7,"D",AF$6,,,1)*(9/5)+32,RTD("ice.xl",,"*H",$O24,AF$7,"D",AF$6,,,1)*AF$8),"-")</f>
        <v>19.5</v>
      </c>
      <c r="AG24" s="102">
        <f ca="1">IFERROR(IF($F$22="TEMPF",RTD("ice.xl",,"*H",$O24,AG$7,"D",AG$6,,,1)*(9/5)+32,RTD("ice.xl",,"*H",$O24,AG$7,"D",AG$6,,,1)*AG$8),"-")</f>
        <v>12.49</v>
      </c>
      <c r="AH24" s="103">
        <f ca="1">IFERROR(IF($F$22="TEMPF",RTD("ice.xl",,"*H",$O24,AH$7,"D",AH$6,,,1)*(9/5),RTD("ice.xl",,"*H",$O24,AH$7,"D",AH$6,,,1)*AH$8),"-")</f>
        <v>0.36</v>
      </c>
      <c r="AI24" s="104">
        <f ca="1">IFERROR(IF($F$22="TEMPF",RTD("ice.xl",,"*H",$O24,AI$7,"D",AI$6,,,1)*(9/5),RTD("ice.xl",,"*H",$O24,AI$7,"D",AI$6,,,1)*AI$8),"-")</f>
        <v>7.2</v>
      </c>
      <c r="AJ24" s="101">
        <f ca="1">IFERROR(IF($F$22="TEMPF",RTD("ice.xl",,"*H",$O24,AJ$7,"D",AJ$6,,,1)*(9/5)+32,RTD("ice.xl",,"*H",$O24,AJ$7,"D",AJ$6,,,1)*AJ$8),"-")</f>
        <v>21.96</v>
      </c>
      <c r="AK24" s="102">
        <f ca="1">IFERROR(IF($F$22="TEMPF",RTD("ice.xl",,"*H",$O24,AK$7,"D",AK$6,,,1)*(9/5)+32,RTD("ice.xl",,"*H",$O24,AK$7,"D",AK$6,,,1)*AK$8),"-")</f>
        <v>17.420000000000002</v>
      </c>
      <c r="AL24" s="102">
        <f ca="1">IFERROR(IF($F$22="TEMPF",RTD("ice.xl",,"*H",$O24,AL$7,"D",AL$6,,,1)*(9/5)+32,RTD("ice.xl",,"*H",$O24,AL$7,"D",AL$6,,,1)*AL$8),"-")</f>
        <v>12.87</v>
      </c>
      <c r="AM24" s="103">
        <f ca="1">IFERROR(IF($F$22="TEMPF",RTD("ice.xl",,"*H",$O24,AM$7,"D",AM$6,,,1)*(9/5),RTD("ice.xl",,"*H",$O24,AM$7,"D",AM$6,,,1)*AM$8),"-")</f>
        <v>0.62</v>
      </c>
      <c r="AN24" s="104">
        <f ca="1">IFERROR(IF($F$22="TEMPF",RTD("ice.xl",,"*H",$O24,AN$7,"D",AN$6,,,1)*(9/5),RTD("ice.xl",,"*H",$O24,AN$7,"D",AN$6,,,1)*AN$8),"-")</f>
        <v>5.1100000000000003</v>
      </c>
      <c r="AO24" s="101">
        <f ca="1">IFERROR(IF($F$22="TEMPF",RTD("ice.xl",,"*H",$O24,AO$7,"D",AO$6,,,1)*(9/5)+32,RTD("ice.xl",,"*H",$O24,AO$7,"D",AO$6,,,1)*AO$8),"-")</f>
        <v>23.62</v>
      </c>
      <c r="AP24" s="102">
        <f ca="1">IFERROR(IF($F$22="TEMPF",RTD("ice.xl",,"*H",$O24,AP$7,"D",AP$6,,,1)*(9/5)+32,RTD("ice.xl",,"*H",$O24,AP$7,"D",AP$6,,,1)*AP$8),"-")</f>
        <v>17.600000000000001</v>
      </c>
      <c r="AQ24" s="102">
        <f ca="1">IFERROR(IF($F$22="TEMPF",RTD("ice.xl",,"*H",$O24,AQ$7,"D",AQ$6,,,1)*(9/5)+32,RTD("ice.xl",,"*H",$O24,AQ$7,"D",AQ$6,,,1)*AQ$8),"-")</f>
        <v>11.57</v>
      </c>
      <c r="AR24" s="103">
        <f ca="1">IFERROR(IF($F$22="TEMPF",RTD("ice.xl",,"*H",$O24,AR$7,"D",AR$6,,,1)*(9/5),RTD("ice.xl",,"*H",$O24,AR$7,"D",AR$6,,,1)*AR$8),"-")</f>
        <v>-0.8</v>
      </c>
      <c r="AS24" s="104">
        <f ca="1">IFERROR(IF($F$22="TEMPF",RTD("ice.xl",,"*H",$O24,AS$7,"D",AS$6,,,1)*(9/5),RTD("ice.xl",,"*H",$O24,AS$7,"D",AS$6,,,1)*AS$8),"-")</f>
        <v>3.12</v>
      </c>
      <c r="AT24" s="101">
        <f ca="1">IFERROR(IF($F$22="TEMPF",RTD("ice.xl",,"*H",$O24,AT$7,"D",AT$6,,,1)*(9/5)+32,RTD("ice.xl",,"*H",$O24,AT$7,"D",AT$6,,,1)*AT$8),"-")</f>
        <v>26.36</v>
      </c>
      <c r="AU24" s="102">
        <f ca="1">IFERROR(IF($F$22="TEMPF",RTD("ice.xl",,"*H",$O24,AU$7,"D",AU$6,,,1)*(9/5)+32,RTD("ice.xl",,"*H",$O24,AU$7,"D",AU$6,,,1)*AU$8),"-")</f>
        <v>19.32</v>
      </c>
      <c r="AV24" s="102">
        <f ca="1">IFERROR(IF($F$22="TEMPF",RTD("ice.xl",,"*H",$O24,AV$7,"D",AV$6,,,1)*(9/5)+32,RTD("ice.xl",,"*H",$O24,AV$7,"D",AV$6,,,1)*AV$8),"-")</f>
        <v>12.28</v>
      </c>
      <c r="AW24" s="103">
        <f ca="1">IFERROR(IF($F$22="TEMPF",RTD("ice.xl",,"*H",$O24,AW$7,"D",AW$6,,,1)*(9/5),RTD("ice.xl",,"*H",$O24,AW$7,"D",AW$6,,,1)*AW$8),"-")</f>
        <v>-0.55000000000000004</v>
      </c>
      <c r="AX24" s="104">
        <f ca="1">IFERROR(IF($F$22="TEMPF",RTD("ice.xl",,"*H",$O24,AX$7,"D",AX$6,,,1)*(9/5),RTD("ice.xl",,"*H",$O24,AX$7,"D",AX$6,,,1)*AX$8),"-")</f>
        <v>5.43</v>
      </c>
      <c r="AY24" s="101">
        <f ca="1">IFERROR(IF($F$22="TEMPF",RTD("ice.xl",,"*H",$O24,AY$7,"D",AY$6,,,1)*(9/5)+32,RTD("ice.xl",,"*H",$O24,AY$7,"D",AY$6,,,1)*AY$8),"-")</f>
        <v>28.47</v>
      </c>
      <c r="AZ24" s="102">
        <f ca="1">IFERROR(IF($F$22="TEMPF",RTD("ice.xl",,"*H",$O24,AZ$7,"D",AZ$6,,,1)*(9/5)+32,RTD("ice.xl",,"*H",$O24,AZ$7,"D",AZ$6,,,1)*AZ$8),"-")</f>
        <v>21.29</v>
      </c>
      <c r="BA24" s="102">
        <f ca="1">IFERROR(IF($F$22="TEMPF",RTD("ice.xl",,"*H",$O24,BA$7,"D",BA$6,,,1)*(9/5)+32,RTD("ice.xl",,"*H",$O24,BA$7,"D",BA$6,,,1)*BA$8),"-")</f>
        <v>14.11</v>
      </c>
      <c r="BB24" s="103">
        <f ca="1">IFERROR(IF($F$22="TEMPF",RTD("ice.xl",,"*H",$O24,BB$7,"D",BB$6,,,1)*(9/5),RTD("ice.xl",,"*H",$O24,BB$7,"D",BB$6,,,1)*BB$8),"-")</f>
        <v>-0.87</v>
      </c>
      <c r="BC24" s="104">
        <f ca="1">IFERROR(IF($F$22="TEMPF",RTD("ice.xl",,"*H",$O24,BC$7,"D",BC$6,,,1)*(9/5),RTD("ice.xl",,"*H",$O24,BC$7,"D",BC$6,,,1)*BC$8),"-")</f>
        <v>8</v>
      </c>
      <c r="BD24" s="101">
        <f ca="1">IFERROR(IF($F$22="TEMPF",RTD("ice.xl",,"*H",$O24,BD$7,"D",BD$6,,,1)*(9/5)+32,RTD("ice.xl",,"*H",$O24,BD$7,"D",BD$6,,,1)*BD$8),"-")</f>
        <v>30.52</v>
      </c>
      <c r="BE24" s="102">
        <f ca="1">IFERROR(IF($F$22="TEMPF",RTD("ice.xl",,"*H",$O24,BE$7,"D",BE$6,,,1)*(9/5)+32,RTD("ice.xl",,"*H",$O24,BE$7,"D",BE$6,,,1)*BE$8),"-")</f>
        <v>22.7</v>
      </c>
      <c r="BF24" s="102">
        <f ca="1">IFERROR(IF($F$22="TEMPF",RTD("ice.xl",,"*H",$O24,BF$7,"D",BF$6,,,1)*(9/5)+32,RTD("ice.xl",,"*H",$O24,BF$7,"D",BF$6,,,1)*BF$8),"-")</f>
        <v>14.88</v>
      </c>
      <c r="BG24" s="103">
        <f ca="1">IFERROR(IF($F$22="TEMPF",RTD("ice.xl",,"*H",$O24,BG$7,"D",BG$6,,,1)*(9/5),RTD("ice.xl",,"*H",$O24,BG$7,"D",BG$6,,,1)*BG$8),"-")</f>
        <v>1.4</v>
      </c>
      <c r="BH24" s="104">
        <f ca="1">IFERROR(IF($F$22="TEMPF",RTD("ice.xl",,"*H",$O24,BH$7,"D",BH$6,,,1)*(9/5),RTD("ice.xl",,"*H",$O24,BH$7,"D",BH$6,,,1)*BH$8),"-")</f>
        <v>7.68</v>
      </c>
      <c r="BI24" s="101">
        <f ca="1">IFERROR(IF($F$22="TEMPF",RTD("ice.xl",,"*H",$O24,BI$7,"D",BI$6,,,1)*(9/5)+32,RTD("ice.xl",,"*H",$O24,BI$7,"D",BI$6,,,1)*BI$8),"-")</f>
        <v>31.34</v>
      </c>
      <c r="BJ24" s="102">
        <f ca="1">IFERROR(IF($F$22="TEMPF",RTD("ice.xl",,"*H",$O24,BJ$7,"D",BJ$6,,,1)*(9/5)+32,RTD("ice.xl",,"*H",$O24,BJ$7,"D",BJ$6,,,1)*BJ$8),"-")</f>
        <v>23.02</v>
      </c>
      <c r="BK24" s="102">
        <f ca="1">IFERROR(IF($F$22="TEMPF",RTD("ice.xl",,"*H",$O24,BK$7,"D",BK$6,,,1)*(9/5)+32,RTD("ice.xl",,"*H",$O24,BK$7,"D",BK$6,,,1)*BK$8),"-")</f>
        <v>14.7</v>
      </c>
      <c r="BL24" s="103">
        <f ca="1">IFERROR(IF($F$22="TEMPF",RTD("ice.xl",,"*H",$O24,BL$7,"D",BL$6,,,1)*(9/5),RTD("ice.xl",,"*H",$O24,BL$7,"D",BL$6,,,1)*BL$8),"-")</f>
        <v>6.74</v>
      </c>
      <c r="BM24" s="104">
        <f ca="1">IFERROR(IF($F$22="TEMPF",RTD("ice.xl",,"*H",$O24,BM$7,"D",BM$6,,,1)*(9/5),RTD("ice.xl",,"*H",$O24,BM$7,"D",BM$6,,,1)*BM$8),"-")</f>
        <v>9.4600000000000009</v>
      </c>
      <c r="BN24" s="101">
        <f ca="1">IFERROR(IF($F$22="TEMPF",RTD("ice.xl",,"*H",$O24,BN$7,"D",BN$6,,,1)*(9/5)+32,RTD("ice.xl",,"*H",$O24,BN$7,"D",BN$6,,,1)*BN$8),"-")</f>
        <v>25.74</v>
      </c>
      <c r="BO24" s="102">
        <f ca="1">IFERROR(IF($F$22="TEMPF",RTD("ice.xl",,"*H",$O24,BO$7,"D",BO$6,,,1)*(9/5)+32,RTD("ice.xl",,"*H",$O24,BO$7,"D",BO$6,,,1)*BO$8),"-")</f>
        <v>19.03</v>
      </c>
      <c r="BP24" s="102">
        <f ca="1">IFERROR(IF($F$22="TEMPF",RTD("ice.xl",,"*H",$O24,BP$7,"D",BP$6,,,1)*(9/5)+32,RTD("ice.xl",,"*H",$O24,BP$7,"D",BP$6,,,1)*BP$8),"-")</f>
        <v>12.32</v>
      </c>
      <c r="BQ24" s="103">
        <f ca="1">IFERROR(IF($F$22="TEMPF",RTD("ice.xl",,"*H",$O24,BQ$7,"D",BQ$6,,,1)*(9/5),RTD("ice.xl",,"*H",$O24,BQ$7,"D",BQ$6,,,1)*BQ$8),"-")</f>
        <v>4.42</v>
      </c>
      <c r="BR24" s="104">
        <f ca="1">IFERROR(IF($F$22="TEMPF",RTD("ice.xl",,"*H",$O24,BR$7,"D",BR$6,,,1)*(9/5),RTD("ice.xl",,"*H",$O24,BR$7,"D",BR$6,,,1)*BR$8),"-")</f>
        <v>6.44</v>
      </c>
      <c r="BS24" s="101">
        <f ca="1">IFERROR(IF($F$22="TEMPF",RTD("ice.xl",,"*H",$O24,BS$7,"D",BS$6,,,1)*(9/5)+32,RTD("ice.xl",,"*H",$O24,BS$7,"D",BS$6,,,1)*BS$8),"-")</f>
        <v>28.91</v>
      </c>
      <c r="BT24" s="102">
        <f ca="1">IFERROR(IF($F$22="TEMPF",RTD("ice.xl",,"*H",$O24,BT$7,"D",BT$6,,,1)*(9/5)+32,RTD("ice.xl",,"*H",$O24,BT$7,"D",BT$6,,,1)*BT$8),"-")</f>
        <v>20.75</v>
      </c>
      <c r="BU24" s="102">
        <f ca="1">IFERROR(IF($F$22="TEMPF",RTD("ice.xl",,"*H",$O24,BU$7,"D",BU$6,,,1)*(9/5)+32,RTD("ice.xl",,"*H",$O24,BU$7,"D",BU$6,,,1)*BU$8),"-")</f>
        <v>12.59</v>
      </c>
      <c r="BV24" s="103">
        <f ca="1">IFERROR(IF($F$22="TEMPF",RTD("ice.xl",,"*H",$O24,BV$7,"D",BV$6,,,1)*(9/5),RTD("ice.xl",,"*H",$O24,BV$7,"D",BV$6,,,1)*BV$8),"-")</f>
        <v>4.58</v>
      </c>
      <c r="BW24" s="104">
        <f ca="1">IFERROR(IF($F$22="TEMPF",RTD("ice.xl",,"*H",$O24,BW$7,"D",BW$6,,,1)*(9/5),RTD("ice.xl",,"*H",$O24,BW$7,"D",BW$6,,,1)*BW$8),"-")</f>
        <v>8.8000000000000007</v>
      </c>
      <c r="BX24" s="101">
        <f ca="1">IFERROR(IF($F$22="TEMPF",RTD("ice.xl",,"*H",$O24,BX$7,"D",BX$6,,,1)*(9/5)+32,RTD("ice.xl",,"*H",$O24,BX$7,"D",BX$6,,,1)*BX$8),"-")</f>
        <v>31.11</v>
      </c>
      <c r="BY24" s="102">
        <f ca="1">IFERROR(IF($F$22="TEMPF",RTD("ice.xl",,"*H",$O24,BY$7,"D",BY$6,,,1)*(9/5)+32,RTD("ice.xl",,"*H",$O24,BY$7,"D",BY$6,,,1)*BY$8),"-")</f>
        <v>22.4</v>
      </c>
      <c r="BZ24" s="102">
        <f ca="1">IFERROR(IF($F$22="TEMPF",RTD("ice.xl",,"*H",$O24,BZ$7,"D",BZ$6,,,1)*(9/5)+32,RTD("ice.xl",,"*H",$O24,BZ$7,"D",BZ$6,,,1)*BZ$8),"-")</f>
        <v>13.69</v>
      </c>
      <c r="CA24" s="103">
        <f ca="1">IFERROR(IF($F$22="TEMPF",RTD("ice.xl",,"*H",$O24,CA$7,"D",CA$6,,,1)*(9/5),RTD("ice.xl",,"*H",$O24,CA$7,"D",CA$6,,,1)*CA$8),"-")</f>
        <v>4.8</v>
      </c>
      <c r="CB24" s="104">
        <f ca="1">IFERROR(IF($F$22="TEMPF",RTD("ice.xl",,"*H",$O24,CB$7,"D",CB$6,,,1)*(9/5),RTD("ice.xl",,"*H",$O24,CB$7,"D",CB$6,,,1)*CB$8),"-")</f>
        <v>10.35</v>
      </c>
      <c r="CC24" s="101">
        <f ca="1">IFERROR(IF($F$22="TEMPF",RTD("ice.xl",,"*H",$O24,CC$7,"D",CC$6,,,1)*(9/5)+32,RTD("ice.xl",,"*H",$O24,CC$7,"D",CC$6,,,1)*CC$8),"-")</f>
        <v>25.7</v>
      </c>
      <c r="CD24" s="102">
        <f ca="1">IFERROR(IF($F$22="TEMPF",RTD("ice.xl",,"*H",$O24,CD$7,"D",CD$6,,,1)*(9/5)+32,RTD("ice.xl",,"*H",$O24,CD$7,"D",CD$6,,,1)*CD$8),"-")</f>
        <v>19.559999999999999</v>
      </c>
      <c r="CE24" s="102">
        <f ca="1">IFERROR(IF($F$22="TEMPF",RTD("ice.xl",,"*H",$O24,CE$7,"D",CE$6,,,1)*(9/5)+32,RTD("ice.xl",,"*H",$O24,CE$7,"D",CE$6,,,1)*CE$8),"-")</f>
        <v>13.42</v>
      </c>
      <c r="CF24" s="103">
        <f ca="1">IFERROR(IF($F$22="TEMPF",RTD("ice.xl",,"*H",$O24,CF$7,"D",CF$6,,,1)*(9/5),RTD("ice.xl",,"*H",$O24,CF$7,"D",CF$6,,,1)*CF$8),"-")</f>
        <v>7.0000000000000007E-2</v>
      </c>
      <c r="CG24" s="104">
        <f ca="1">IFERROR(IF($F$22="TEMPF",RTD("ice.xl",,"*H",$O24,CG$7,"D",CG$6,,,1)*(9/5),RTD("ice.xl",,"*H",$O24,CG$7,"D",CG$6,,,1)*CG$8),"-")</f>
        <v>6.46</v>
      </c>
      <c r="CH24" s="101">
        <f ca="1">IFERROR(IF($F$22="TEMPF",RTD("ice.xl",,"*H",$O24,CH$7,"D",CH$6,,,1)*(9/5)+32,RTD("ice.xl",,"*H",$O24,CH$7,"D",CH$6,,,1)*CH$8),"-")</f>
        <v>25.02</v>
      </c>
      <c r="CI24" s="102">
        <f ca="1">IFERROR(IF($F$22="TEMPF",RTD("ice.xl",,"*H",$O24,CI$7,"D",CI$6,,,1)*(9/5)+32,RTD("ice.xl",,"*H",$O24,CI$7,"D",CI$6,,,1)*CI$8),"-")</f>
        <v>18.59</v>
      </c>
      <c r="CJ24" s="102">
        <f ca="1">IFERROR(IF($F$22="TEMPF",RTD("ice.xl",,"*H",$O24,CJ$7,"D",CJ$6,,,1)*(9/5)+32,RTD("ice.xl",,"*H",$O24,CJ$7,"D",CJ$6,,,1)*CJ$8),"-")</f>
        <v>12.16</v>
      </c>
      <c r="CK24" s="103">
        <f ca="1">IFERROR(IF($F$22="TEMPF",RTD("ice.xl",,"*H",$O24,CK$7,"D",CK$6,,,1)*(9/5),RTD("ice.xl",,"*H",$O24,CK$7,"D",CK$6,,,1)*CK$8),"-")</f>
        <v>-5.23</v>
      </c>
      <c r="CL24" s="104">
        <f ca="1">IFERROR(IF($F$22="TEMPF",RTD("ice.xl",,"*H",$O24,CL$7,"D",CL$6,,,1)*(9/5),RTD("ice.xl",,"*H",$O24,CL$7,"D",CL$6,,,1)*CL$8),"-")</f>
        <v>4.42</v>
      </c>
      <c r="CM24" s="101">
        <f ca="1">IFERROR(IF($F$22="TEMPF",RTD("ice.xl",,"*H",$O24,CM$7,"D",CM$6,,,1)*(9/5)+32,RTD("ice.xl",,"*H",$O24,CM$7,"D",CM$6,,,1)*CM$8),"-")</f>
        <v>20.04</v>
      </c>
      <c r="CN24" s="102">
        <f ca="1">IFERROR(IF($F$22="TEMPF",RTD("ice.xl",,"*H",$O24,CN$7,"D",CN$6,,,1)*(9/5)+32,RTD("ice.xl",,"*H",$O24,CN$7,"D",CN$6,,,1)*CN$8),"-")</f>
        <v>15.64</v>
      </c>
      <c r="CO24" s="102">
        <f ca="1">IFERROR(IF($F$22="TEMPF",RTD("ice.xl",,"*H",$O24,CO$7,"D",CO$6,,,1)*(9/5)+32,RTD("ice.xl",,"*H",$O24,CO$7,"D",CO$6,,,1)*CO$8),"-")</f>
        <v>11.25</v>
      </c>
      <c r="CP24" s="103" t="str">
        <f ca="1">IFERROR(IF($F$22="TEMPF",RTD("ice.xl",,"*H",$O24,CP$7,"D",CP$6,,,1)*(9/5),RTD("ice.xl",,"*H",$O24,CP$7,"D",CP$6,,,1)*CP$8),"-")</f>
        <v>-</v>
      </c>
      <c r="CQ24" s="104">
        <f ca="1">IFERROR(IF($F$22="TEMPF",RTD("ice.xl",,"*H",$O24,CQ$7,"D",CQ$6,,,1)*(9/5),RTD("ice.xl",,"*H",$O24,CQ$7,"D",CQ$6,,,1)*CQ$8),"-")</f>
        <v>1.47</v>
      </c>
    </row>
    <row r="25" spans="1:95" x14ac:dyDescent="0.35">
      <c r="B25" s="121"/>
      <c r="C25" s="142">
        <v>5</v>
      </c>
      <c r="D25" s="142">
        <v>3</v>
      </c>
      <c r="I25" s="94"/>
      <c r="J25" s="95"/>
      <c r="K25" s="94"/>
      <c r="L25" s="95"/>
      <c r="M25" s="96"/>
      <c r="N25" s="94" t="e">
        <f>VLOOKUP(M25,Master!$E:$F,2,FALSE)</f>
        <v>#N/A</v>
      </c>
      <c r="O25" s="50" t="e">
        <f t="shared" si="87"/>
        <v>#N/A</v>
      </c>
      <c r="P25" s="101" t="str">
        <f ca="1">IFERROR(IF($F$22="TEMPF",RTD("ice.xl",,"*H",$O25,P$7,"D",P$6,,,1)*(9/5)+32,RTD("ice.xl",,"*H",$O25,P$7,"D",P$6,,,1)*P$8),"-")</f>
        <v>-</v>
      </c>
      <c r="Q25" s="102" t="str">
        <f ca="1">IFERROR(IF($F$22="TEMPF",RTD("ice.xl",,"*H",$O25,Q$7,"D",Q$6,,,1)*(9/5)+32,RTD("ice.xl",,"*H",$O25,Q$7,"D",Q$6,,,1)*Q$8),"-")</f>
        <v>-</v>
      </c>
      <c r="R25" s="102" t="str">
        <f ca="1">IFERROR(IF($F$22="TEMPF",RTD("ice.xl",,"*H",$O25,R$7,"D",R$6,,,1)*(9/5)+32,RTD("ice.xl",,"*H",$O25,R$7,"D",R$6,,,1)*R$8),"-")</f>
        <v>-</v>
      </c>
      <c r="S25" s="103" t="str">
        <f ca="1">IFERROR(IF($F$22="TEMPF",RTD("ice.xl",,"*H",$O25,S$7,"D",S$6,,,1)*(9/5),RTD("ice.xl",,"*H",$O25,S$7,"D",S$6,,,1)*S$8),"-")</f>
        <v>-</v>
      </c>
      <c r="T25" s="104" t="str">
        <f ca="1">IFERROR(IF($F$22="TEMPF",RTD("ice.xl",,"*H",$O25,T$7,"D",T$6,,,1)*(9/5),RTD("ice.xl",,"*H",$O25,T$7,"D",T$6,,,1)*T$8),"-")</f>
        <v>-</v>
      </c>
      <c r="U25" s="101" t="str">
        <f ca="1">IFERROR(IF($F$22="TEMPF",RTD("ice.xl",,"*H",$O25,U$7,"D",U$6,,,1)*(9/5)+32,RTD("ice.xl",,"*H",$O25,U$7,"D",U$6,,,1)*U$8),"-")</f>
        <v>-</v>
      </c>
      <c r="V25" s="102" t="str">
        <f ca="1">IFERROR(IF($F$22="TEMPF",RTD("ice.xl",,"*H",$O25,V$7,"D",V$6,,,1)*(9/5)+32,RTD("ice.xl",,"*H",$O25,V$7,"D",V$6,,,1)*V$8),"-")</f>
        <v>-</v>
      </c>
      <c r="W25" s="102" t="str">
        <f ca="1">IFERROR(IF($F$22="TEMPF",RTD("ice.xl",,"*H",$O25,W$7,"D",W$6,,,1)*(9/5)+32,RTD("ice.xl",,"*H",$O25,W$7,"D",W$6,,,1)*W$8),"-")</f>
        <v>-</v>
      </c>
      <c r="X25" s="103" t="str">
        <f ca="1">IFERROR(IF($F$22="TEMPF",RTD("ice.xl",,"*H",$O25,X$7,"D",X$6,,,1)*(9/5),RTD("ice.xl",,"*H",$O25,X$7,"D",X$6,,,1)*X$8),"-")</f>
        <v>-</v>
      </c>
      <c r="Y25" s="104" t="str">
        <f ca="1">IFERROR(IF($F$22="TEMPF",RTD("ice.xl",,"*H",$O25,Y$7,"D",Y$6,,,1)*(9/5),RTD("ice.xl",,"*H",$O25,Y$7,"D",Y$6,,,1)*Y$8),"-")</f>
        <v>-</v>
      </c>
      <c r="Z25" s="101" t="str">
        <f ca="1">IFERROR(IF($F$22="TEMPF",RTD("ice.xl",,"*H",$O25,Z$7,"D",Z$6,,,1)*(9/5)+32,RTD("ice.xl",,"*H",$O25,Z$7,"D",Z$6,,,1)*Z$8),"-")</f>
        <v>-</v>
      </c>
      <c r="AA25" s="102" t="str">
        <f ca="1">IFERROR(IF($F$22="TEMPF",RTD("ice.xl",,"*H",$O25,AA$7,"D",AA$6,,,1)*(9/5)+32,RTD("ice.xl",,"*H",$O25,AA$7,"D",AA$6,,,1)*AA$8),"-")</f>
        <v>-</v>
      </c>
      <c r="AB25" s="102" t="str">
        <f ca="1">IFERROR(IF($F$22="TEMPF",RTD("ice.xl",,"*H",$O25,AB$7,"D",AB$6,,,1)*(9/5)+32,RTD("ice.xl",,"*H",$O25,AB$7,"D",AB$6,,,1)*AB$8),"-")</f>
        <v>-</v>
      </c>
      <c r="AC25" s="103" t="str">
        <f ca="1">IFERROR(IF($F$22="TEMPF",RTD("ice.xl",,"*H",$O25,AC$7,"D",AC$6,,,1)*(9/5),RTD("ice.xl",,"*H",$O25,AC$7,"D",AC$6,,,1)*AC$8),"-")</f>
        <v>-</v>
      </c>
      <c r="AD25" s="104" t="str">
        <f ca="1">IFERROR(IF($F$22="TEMPF",RTD("ice.xl",,"*H",$O25,AD$7,"D",AD$6,,,1)*(9/5),RTD("ice.xl",,"*H",$O25,AD$7,"D",AD$6,,,1)*AD$8),"-")</f>
        <v>-</v>
      </c>
      <c r="AE25" s="101" t="str">
        <f ca="1">IFERROR(IF($F$22="TEMPF",RTD("ice.xl",,"*H",$O25,AE$7,"D",AE$6,,,1)*(9/5)+32,RTD("ice.xl",,"*H",$O25,AE$7,"D",AE$6,,,1)*AE$8),"-")</f>
        <v>-</v>
      </c>
      <c r="AF25" s="102" t="str">
        <f ca="1">IFERROR(IF($F$22="TEMPF",RTD("ice.xl",,"*H",$O25,AF$7,"D",AF$6,,,1)*(9/5)+32,RTD("ice.xl",,"*H",$O25,AF$7,"D",AF$6,,,1)*AF$8),"-")</f>
        <v>-</v>
      </c>
      <c r="AG25" s="102" t="str">
        <f ca="1">IFERROR(IF($F$22="TEMPF",RTD("ice.xl",,"*H",$O25,AG$7,"D",AG$6,,,1)*(9/5)+32,RTD("ice.xl",,"*H",$O25,AG$7,"D",AG$6,,,1)*AG$8),"-")</f>
        <v>-</v>
      </c>
      <c r="AH25" s="103" t="str">
        <f ca="1">IFERROR(IF($F$22="TEMPF",RTD("ice.xl",,"*H",$O25,AH$7,"D",AH$6,,,1)*(9/5),RTD("ice.xl",,"*H",$O25,AH$7,"D",AH$6,,,1)*AH$8),"-")</f>
        <v>-</v>
      </c>
      <c r="AI25" s="104" t="str">
        <f ca="1">IFERROR(IF($F$22="TEMPF",RTD("ice.xl",,"*H",$O25,AI$7,"D",AI$6,,,1)*(9/5),RTD("ice.xl",,"*H",$O25,AI$7,"D",AI$6,,,1)*AI$8),"-")</f>
        <v>-</v>
      </c>
      <c r="AJ25" s="101" t="str">
        <f ca="1">IFERROR(IF($F$22="TEMPF",RTD("ice.xl",,"*H",$O25,AJ$7,"D",AJ$6,,,1)*(9/5)+32,RTD("ice.xl",,"*H",$O25,AJ$7,"D",AJ$6,,,1)*AJ$8),"-")</f>
        <v>-</v>
      </c>
      <c r="AK25" s="102" t="str">
        <f ca="1">IFERROR(IF($F$22="TEMPF",RTD("ice.xl",,"*H",$O25,AK$7,"D",AK$6,,,1)*(9/5)+32,RTD("ice.xl",,"*H",$O25,AK$7,"D",AK$6,,,1)*AK$8),"-")</f>
        <v>-</v>
      </c>
      <c r="AL25" s="102" t="str">
        <f ca="1">IFERROR(IF($F$22="TEMPF",RTD("ice.xl",,"*H",$O25,AL$7,"D",AL$6,,,1)*(9/5)+32,RTD("ice.xl",,"*H",$O25,AL$7,"D",AL$6,,,1)*AL$8),"-")</f>
        <v>-</v>
      </c>
      <c r="AM25" s="103" t="str">
        <f ca="1">IFERROR(IF($F$22="TEMPF",RTD("ice.xl",,"*H",$O25,AM$7,"D",AM$6,,,1)*(9/5),RTD("ice.xl",,"*H",$O25,AM$7,"D",AM$6,,,1)*AM$8),"-")</f>
        <v>-</v>
      </c>
      <c r="AN25" s="104" t="str">
        <f ca="1">IFERROR(IF($F$22="TEMPF",RTD("ice.xl",,"*H",$O25,AN$7,"D",AN$6,,,1)*(9/5),RTD("ice.xl",,"*H",$O25,AN$7,"D",AN$6,,,1)*AN$8),"-")</f>
        <v>-</v>
      </c>
      <c r="AO25" s="101" t="str">
        <f ca="1">IFERROR(IF($F$22="TEMPF",RTD("ice.xl",,"*H",$O25,AO$7,"D",AO$6,,,1)*(9/5)+32,RTD("ice.xl",,"*H",$O25,AO$7,"D",AO$6,,,1)*AO$8),"-")</f>
        <v>-</v>
      </c>
      <c r="AP25" s="102" t="str">
        <f ca="1">IFERROR(IF($F$22="TEMPF",RTD("ice.xl",,"*H",$O25,AP$7,"D",AP$6,,,1)*(9/5)+32,RTD("ice.xl",,"*H",$O25,AP$7,"D",AP$6,,,1)*AP$8),"-")</f>
        <v>-</v>
      </c>
      <c r="AQ25" s="102" t="str">
        <f ca="1">IFERROR(IF($F$22="TEMPF",RTD("ice.xl",,"*H",$O25,AQ$7,"D",AQ$6,,,1)*(9/5)+32,RTD("ice.xl",,"*H",$O25,AQ$7,"D",AQ$6,,,1)*AQ$8),"-")</f>
        <v>-</v>
      </c>
      <c r="AR25" s="103" t="str">
        <f ca="1">IFERROR(IF($F$22="TEMPF",RTD("ice.xl",,"*H",$O25,AR$7,"D",AR$6,,,1)*(9/5),RTD("ice.xl",,"*H",$O25,AR$7,"D",AR$6,,,1)*AR$8),"-")</f>
        <v>-</v>
      </c>
      <c r="AS25" s="104" t="str">
        <f ca="1">IFERROR(IF($F$22="TEMPF",RTD("ice.xl",,"*H",$O25,AS$7,"D",AS$6,,,1)*(9/5),RTD("ice.xl",,"*H",$O25,AS$7,"D",AS$6,,,1)*AS$8),"-")</f>
        <v>-</v>
      </c>
      <c r="AT25" s="101" t="str">
        <f ca="1">IFERROR(IF($F$22="TEMPF",RTD("ice.xl",,"*H",$O25,AT$7,"D",AT$6,,,1)*(9/5)+32,RTD("ice.xl",,"*H",$O25,AT$7,"D",AT$6,,,1)*AT$8),"-")</f>
        <v>-</v>
      </c>
      <c r="AU25" s="102" t="str">
        <f ca="1">IFERROR(IF($F$22="TEMPF",RTD("ice.xl",,"*H",$O25,AU$7,"D",AU$6,,,1)*(9/5)+32,RTD("ice.xl",,"*H",$O25,AU$7,"D",AU$6,,,1)*AU$8),"-")</f>
        <v>-</v>
      </c>
      <c r="AV25" s="102" t="str">
        <f ca="1">IFERROR(IF($F$22="TEMPF",RTD("ice.xl",,"*H",$O25,AV$7,"D",AV$6,,,1)*(9/5)+32,RTD("ice.xl",,"*H",$O25,AV$7,"D",AV$6,,,1)*AV$8),"-")</f>
        <v>-</v>
      </c>
      <c r="AW25" s="103" t="str">
        <f ca="1">IFERROR(IF($F$22="TEMPF",RTD("ice.xl",,"*H",$O25,AW$7,"D",AW$6,,,1)*(9/5),RTD("ice.xl",,"*H",$O25,AW$7,"D",AW$6,,,1)*AW$8),"-")</f>
        <v>-</v>
      </c>
      <c r="AX25" s="104" t="str">
        <f ca="1">IFERROR(IF($F$22="TEMPF",RTD("ice.xl",,"*H",$O25,AX$7,"D",AX$6,,,1)*(9/5),RTD("ice.xl",,"*H",$O25,AX$7,"D",AX$6,,,1)*AX$8),"-")</f>
        <v>-</v>
      </c>
      <c r="AY25" s="101" t="str">
        <f ca="1">IFERROR(IF($F$22="TEMPF",RTD("ice.xl",,"*H",$O25,AY$7,"D",AY$6,,,1)*(9/5)+32,RTD("ice.xl",,"*H",$O25,AY$7,"D",AY$6,,,1)*AY$8),"-")</f>
        <v>-</v>
      </c>
      <c r="AZ25" s="102" t="str">
        <f ca="1">IFERROR(IF($F$22="TEMPF",RTD("ice.xl",,"*H",$O25,AZ$7,"D",AZ$6,,,1)*(9/5)+32,RTD("ice.xl",,"*H",$O25,AZ$7,"D",AZ$6,,,1)*AZ$8),"-")</f>
        <v>-</v>
      </c>
      <c r="BA25" s="102" t="str">
        <f ca="1">IFERROR(IF($F$22="TEMPF",RTD("ice.xl",,"*H",$O25,BA$7,"D",BA$6,,,1)*(9/5)+32,RTD("ice.xl",,"*H",$O25,BA$7,"D",BA$6,,,1)*BA$8),"-")</f>
        <v>-</v>
      </c>
      <c r="BB25" s="103" t="str">
        <f ca="1">IFERROR(IF($F$22="TEMPF",RTD("ice.xl",,"*H",$O25,BB$7,"D",BB$6,,,1)*(9/5),RTD("ice.xl",,"*H",$O25,BB$7,"D",BB$6,,,1)*BB$8),"-")</f>
        <v>-</v>
      </c>
      <c r="BC25" s="104" t="str">
        <f ca="1">IFERROR(IF($F$22="TEMPF",RTD("ice.xl",,"*H",$O25,BC$7,"D",BC$6,,,1)*(9/5),RTD("ice.xl",,"*H",$O25,BC$7,"D",BC$6,,,1)*BC$8),"-")</f>
        <v>-</v>
      </c>
      <c r="BD25" s="101" t="str">
        <f ca="1">IFERROR(IF($F$22="TEMPF",RTD("ice.xl",,"*H",$O25,BD$7,"D",BD$6,,,1)*(9/5)+32,RTD("ice.xl",,"*H",$O25,BD$7,"D",BD$6,,,1)*BD$8),"-")</f>
        <v>-</v>
      </c>
      <c r="BE25" s="102" t="str">
        <f ca="1">IFERROR(IF($F$22="TEMPF",RTD("ice.xl",,"*H",$O25,BE$7,"D",BE$6,,,1)*(9/5)+32,RTD("ice.xl",,"*H",$O25,BE$7,"D",BE$6,,,1)*BE$8),"-")</f>
        <v>-</v>
      </c>
      <c r="BF25" s="102" t="str">
        <f ca="1">IFERROR(IF($F$22="TEMPF",RTD("ice.xl",,"*H",$O25,BF$7,"D",BF$6,,,1)*(9/5)+32,RTD("ice.xl",,"*H",$O25,BF$7,"D",BF$6,,,1)*BF$8),"-")</f>
        <v>-</v>
      </c>
      <c r="BG25" s="103" t="str">
        <f ca="1">IFERROR(IF($F$22="TEMPF",RTD("ice.xl",,"*H",$O25,BG$7,"D",BG$6,,,1)*(9/5),RTD("ice.xl",,"*H",$O25,BG$7,"D",BG$6,,,1)*BG$8),"-")</f>
        <v>-</v>
      </c>
      <c r="BH25" s="104" t="str">
        <f ca="1">IFERROR(IF($F$22="TEMPF",RTD("ice.xl",,"*H",$O25,BH$7,"D",BH$6,,,1)*(9/5),RTD("ice.xl",,"*H",$O25,BH$7,"D",BH$6,,,1)*BH$8),"-")</f>
        <v>-</v>
      </c>
      <c r="BI25" s="101" t="str">
        <f ca="1">IFERROR(IF($F$22="TEMPF",RTD("ice.xl",,"*H",$O25,BI$7,"D",BI$6,,,1)*(9/5)+32,RTD("ice.xl",,"*H",$O25,BI$7,"D",BI$6,,,1)*BI$8),"-")</f>
        <v>-</v>
      </c>
      <c r="BJ25" s="102" t="str">
        <f ca="1">IFERROR(IF($F$22="TEMPF",RTD("ice.xl",,"*H",$O25,BJ$7,"D",BJ$6,,,1)*(9/5)+32,RTD("ice.xl",,"*H",$O25,BJ$7,"D",BJ$6,,,1)*BJ$8),"-")</f>
        <v>-</v>
      </c>
      <c r="BK25" s="102" t="str">
        <f ca="1">IFERROR(IF($F$22="TEMPF",RTD("ice.xl",,"*H",$O25,BK$7,"D",BK$6,,,1)*(9/5)+32,RTD("ice.xl",,"*H",$O25,BK$7,"D",BK$6,,,1)*BK$8),"-")</f>
        <v>-</v>
      </c>
      <c r="BL25" s="103" t="str">
        <f ca="1">IFERROR(IF($F$22="TEMPF",RTD("ice.xl",,"*H",$O25,BL$7,"D",BL$6,,,1)*(9/5),RTD("ice.xl",,"*H",$O25,BL$7,"D",BL$6,,,1)*BL$8),"-")</f>
        <v>-</v>
      </c>
      <c r="BM25" s="104" t="str">
        <f ca="1">IFERROR(IF($F$22="TEMPF",RTD("ice.xl",,"*H",$O25,BM$7,"D",BM$6,,,1)*(9/5),RTD("ice.xl",,"*H",$O25,BM$7,"D",BM$6,,,1)*BM$8),"-")</f>
        <v>-</v>
      </c>
      <c r="BN25" s="101" t="str">
        <f ca="1">IFERROR(IF($F$22="TEMPF",RTD("ice.xl",,"*H",$O25,BN$7,"D",BN$6,,,1)*(9/5)+32,RTD("ice.xl",,"*H",$O25,BN$7,"D",BN$6,,,1)*BN$8),"-")</f>
        <v>-</v>
      </c>
      <c r="BO25" s="102" t="str">
        <f ca="1">IFERROR(IF($F$22="TEMPF",RTD("ice.xl",,"*H",$O25,BO$7,"D",BO$6,,,1)*(9/5)+32,RTD("ice.xl",,"*H",$O25,BO$7,"D",BO$6,,,1)*BO$8),"-")</f>
        <v>-</v>
      </c>
      <c r="BP25" s="102" t="str">
        <f ca="1">IFERROR(IF($F$22="TEMPF",RTD("ice.xl",,"*H",$O25,BP$7,"D",BP$6,,,1)*(9/5)+32,RTD("ice.xl",,"*H",$O25,BP$7,"D",BP$6,,,1)*BP$8),"-")</f>
        <v>-</v>
      </c>
      <c r="BQ25" s="103" t="str">
        <f ca="1">IFERROR(IF($F$22="TEMPF",RTD("ice.xl",,"*H",$O25,BQ$7,"D",BQ$6,,,1)*(9/5),RTD("ice.xl",,"*H",$O25,BQ$7,"D",BQ$6,,,1)*BQ$8),"-")</f>
        <v>-</v>
      </c>
      <c r="BR25" s="104" t="str">
        <f ca="1">IFERROR(IF($F$22="TEMPF",RTD("ice.xl",,"*H",$O25,BR$7,"D",BR$6,,,1)*(9/5),RTD("ice.xl",,"*H",$O25,BR$7,"D",BR$6,,,1)*BR$8),"-")</f>
        <v>-</v>
      </c>
      <c r="BS25" s="101" t="str">
        <f ca="1">IFERROR(IF($F$22="TEMPF",RTD("ice.xl",,"*H",$O25,BS$7,"D",BS$6,,,1)*(9/5)+32,RTD("ice.xl",,"*H",$O25,BS$7,"D",BS$6,,,1)*BS$8),"-")</f>
        <v>-</v>
      </c>
      <c r="BT25" s="102" t="str">
        <f ca="1">IFERROR(IF($F$22="TEMPF",RTD("ice.xl",,"*H",$O25,BT$7,"D",BT$6,,,1)*(9/5)+32,RTD("ice.xl",,"*H",$O25,BT$7,"D",BT$6,,,1)*BT$8),"-")</f>
        <v>-</v>
      </c>
      <c r="BU25" s="102" t="str">
        <f ca="1">IFERROR(IF($F$22="TEMPF",RTD("ice.xl",,"*H",$O25,BU$7,"D",BU$6,,,1)*(9/5)+32,RTD("ice.xl",,"*H",$O25,BU$7,"D",BU$6,,,1)*BU$8),"-")</f>
        <v>-</v>
      </c>
      <c r="BV25" s="103" t="str">
        <f ca="1">IFERROR(IF($F$22="TEMPF",RTD("ice.xl",,"*H",$O25,BV$7,"D",BV$6,,,1)*(9/5),RTD("ice.xl",,"*H",$O25,BV$7,"D",BV$6,,,1)*BV$8),"-")</f>
        <v>-</v>
      </c>
      <c r="BW25" s="104" t="str">
        <f ca="1">IFERROR(IF($F$22="TEMPF",RTD("ice.xl",,"*H",$O25,BW$7,"D",BW$6,,,1)*(9/5),RTD("ice.xl",,"*H",$O25,BW$7,"D",BW$6,,,1)*BW$8),"-")</f>
        <v>-</v>
      </c>
      <c r="BX25" s="101" t="str">
        <f ca="1">IFERROR(IF($F$22="TEMPF",RTD("ice.xl",,"*H",$O25,BX$7,"D",BX$6,,,1)*(9/5)+32,RTD("ice.xl",,"*H",$O25,BX$7,"D",BX$6,,,1)*BX$8),"-")</f>
        <v>-</v>
      </c>
      <c r="BY25" s="102" t="str">
        <f ca="1">IFERROR(IF($F$22="TEMPF",RTD("ice.xl",,"*H",$O25,BY$7,"D",BY$6,,,1)*(9/5)+32,RTD("ice.xl",,"*H",$O25,BY$7,"D",BY$6,,,1)*BY$8),"-")</f>
        <v>-</v>
      </c>
      <c r="BZ25" s="102" t="str">
        <f ca="1">IFERROR(IF($F$22="TEMPF",RTD("ice.xl",,"*H",$O25,BZ$7,"D",BZ$6,,,1)*(9/5)+32,RTD("ice.xl",,"*H",$O25,BZ$7,"D",BZ$6,,,1)*BZ$8),"-")</f>
        <v>-</v>
      </c>
      <c r="CA25" s="103" t="str">
        <f ca="1">IFERROR(IF($F$22="TEMPF",RTD("ice.xl",,"*H",$O25,CA$7,"D",CA$6,,,1)*(9/5),RTD("ice.xl",,"*H",$O25,CA$7,"D",CA$6,,,1)*CA$8),"-")</f>
        <v>-</v>
      </c>
      <c r="CB25" s="104" t="str">
        <f ca="1">IFERROR(IF($F$22="TEMPF",RTD("ice.xl",,"*H",$O25,CB$7,"D",CB$6,,,1)*(9/5),RTD("ice.xl",,"*H",$O25,CB$7,"D",CB$6,,,1)*CB$8),"-")</f>
        <v>-</v>
      </c>
      <c r="CC25" s="101" t="str">
        <f ca="1">IFERROR(IF($F$22="TEMPF",RTD("ice.xl",,"*H",$O25,CC$7,"D",CC$6,,,1)*(9/5)+32,RTD("ice.xl",,"*H",$O25,CC$7,"D",CC$6,,,1)*CC$8),"-")</f>
        <v>-</v>
      </c>
      <c r="CD25" s="102" t="str">
        <f ca="1">IFERROR(IF($F$22="TEMPF",RTD("ice.xl",,"*H",$O25,CD$7,"D",CD$6,,,1)*(9/5)+32,RTD("ice.xl",,"*H",$O25,CD$7,"D",CD$6,,,1)*CD$8),"-")</f>
        <v>-</v>
      </c>
      <c r="CE25" s="102" t="str">
        <f ca="1">IFERROR(IF($F$22="TEMPF",RTD("ice.xl",,"*H",$O25,CE$7,"D",CE$6,,,1)*(9/5)+32,RTD("ice.xl",,"*H",$O25,CE$7,"D",CE$6,,,1)*CE$8),"-")</f>
        <v>-</v>
      </c>
      <c r="CF25" s="103" t="str">
        <f ca="1">IFERROR(IF($F$22="TEMPF",RTD("ice.xl",,"*H",$O25,CF$7,"D",CF$6,,,1)*(9/5),RTD("ice.xl",,"*H",$O25,CF$7,"D",CF$6,,,1)*CF$8),"-")</f>
        <v>-</v>
      </c>
      <c r="CG25" s="104" t="str">
        <f ca="1">IFERROR(IF($F$22="TEMPF",RTD("ice.xl",,"*H",$O25,CG$7,"D",CG$6,,,1)*(9/5),RTD("ice.xl",,"*H",$O25,CG$7,"D",CG$6,,,1)*CG$8),"-")</f>
        <v>-</v>
      </c>
      <c r="CH25" s="101" t="str">
        <f ca="1">IFERROR(IF($F$22="TEMPF",RTD("ice.xl",,"*H",$O25,CH$7,"D",CH$6,,,1)*(9/5)+32,RTD("ice.xl",,"*H",$O25,CH$7,"D",CH$6,,,1)*CH$8),"-")</f>
        <v>-</v>
      </c>
      <c r="CI25" s="102" t="str">
        <f ca="1">IFERROR(IF($F$22="TEMPF",RTD("ice.xl",,"*H",$O25,CI$7,"D",CI$6,,,1)*(9/5)+32,RTD("ice.xl",,"*H",$O25,CI$7,"D",CI$6,,,1)*CI$8),"-")</f>
        <v>-</v>
      </c>
      <c r="CJ25" s="102" t="str">
        <f ca="1">IFERROR(IF($F$22="TEMPF",RTD("ice.xl",,"*H",$O25,CJ$7,"D",CJ$6,,,1)*(9/5)+32,RTD("ice.xl",,"*H",$O25,CJ$7,"D",CJ$6,,,1)*CJ$8),"-")</f>
        <v>-</v>
      </c>
      <c r="CK25" s="103" t="str">
        <f ca="1">IFERROR(IF($F$22="TEMPF",RTD("ice.xl",,"*H",$O25,CK$7,"D",CK$6,,,1)*(9/5),RTD("ice.xl",,"*H",$O25,CK$7,"D",CK$6,,,1)*CK$8),"-")</f>
        <v>-</v>
      </c>
      <c r="CL25" s="104" t="str">
        <f ca="1">IFERROR(IF($F$22="TEMPF",RTD("ice.xl",,"*H",$O25,CL$7,"D",CL$6,,,1)*(9/5),RTD("ice.xl",,"*H",$O25,CL$7,"D",CL$6,,,1)*CL$8),"-")</f>
        <v>-</v>
      </c>
      <c r="CM25" s="101" t="str">
        <f ca="1">IFERROR(IF($F$22="TEMPF",RTD("ice.xl",,"*H",$O25,CM$7,"D",CM$6,,,1)*(9/5)+32,RTD("ice.xl",,"*H",$O25,CM$7,"D",CM$6,,,1)*CM$8),"-")</f>
        <v>-</v>
      </c>
      <c r="CN25" s="102" t="str">
        <f ca="1">IFERROR(IF($F$22="TEMPF",RTD("ice.xl",,"*H",$O25,CN$7,"D",CN$6,,,1)*(9/5)+32,RTD("ice.xl",,"*H",$O25,CN$7,"D",CN$6,,,1)*CN$8),"-")</f>
        <v>-</v>
      </c>
      <c r="CO25" s="102" t="str">
        <f ca="1">IFERROR(IF($F$22="TEMPF",RTD("ice.xl",,"*H",$O25,CO$7,"D",CO$6,,,1)*(9/5)+32,RTD("ice.xl",,"*H",$O25,CO$7,"D",CO$6,,,1)*CO$8),"-")</f>
        <v>-</v>
      </c>
      <c r="CP25" s="103" t="str">
        <f ca="1">IFERROR(IF($F$22="TEMPF",RTD("ice.xl",,"*H",$O25,CP$7,"D",CP$6,,,1)*(9/5),RTD("ice.xl",,"*H",$O25,CP$7,"D",CP$6,,,1)*CP$8),"-")</f>
        <v>-</v>
      </c>
      <c r="CQ25" s="104" t="str">
        <f ca="1">IFERROR(IF($F$22="TEMPF",RTD("ice.xl",,"*H",$O25,CQ$7,"D",CQ$6,,,1)*(9/5),RTD("ice.xl",,"*H",$O25,CQ$7,"D",CQ$6,,,1)*CQ$8),"-")</f>
        <v>-</v>
      </c>
    </row>
    <row r="26" spans="1:95" x14ac:dyDescent="0.35">
      <c r="B26" s="122"/>
      <c r="C26" s="142">
        <v>3</v>
      </c>
      <c r="D26" s="142">
        <v>-3</v>
      </c>
      <c r="I26" s="94"/>
      <c r="J26" s="95"/>
      <c r="K26" s="94"/>
      <c r="L26" s="95"/>
      <c r="M26" s="96"/>
      <c r="N26" s="94" t="e">
        <f>VLOOKUP(M26,Master!$E:$F,2,FALSE)</f>
        <v>#N/A</v>
      </c>
      <c r="O26" s="50" t="e">
        <f t="shared" si="87"/>
        <v>#N/A</v>
      </c>
      <c r="P26" s="101" t="str">
        <f ca="1">IFERROR(IF($F$22="TEMPF",RTD("ice.xl",,"*H",$O26,P$7,"D",P$6,,,1)*(9/5)+32,RTD("ice.xl",,"*H",$O26,P$7,"D",P$6,,,1)*P$8),"-")</f>
        <v>-</v>
      </c>
      <c r="Q26" s="102" t="str">
        <f ca="1">IFERROR(IF($F$22="TEMPF",RTD("ice.xl",,"*H",$O26,Q$7,"D",Q$6,,,1)*(9/5)+32,RTD("ice.xl",,"*H",$O26,Q$7,"D",Q$6,,,1)*Q$8),"-")</f>
        <v>-</v>
      </c>
      <c r="R26" s="102" t="str">
        <f ca="1">IFERROR(IF($F$22="TEMPF",RTD("ice.xl",,"*H",$O26,R$7,"D",R$6,,,1)*(9/5)+32,RTD("ice.xl",,"*H",$O26,R$7,"D",R$6,,,1)*R$8),"-")</f>
        <v>-</v>
      </c>
      <c r="S26" s="103" t="str">
        <f ca="1">IFERROR(IF($F$22="TEMPF",RTD("ice.xl",,"*H",$O26,S$7,"D",S$6,,,1)*(9/5),RTD("ice.xl",,"*H",$O26,S$7,"D",S$6,,,1)*S$8),"-")</f>
        <v>-</v>
      </c>
      <c r="T26" s="104" t="str">
        <f ca="1">IFERROR(IF($F$22="TEMPF",RTD("ice.xl",,"*H",$O26,T$7,"D",T$6,,,1)*(9/5),RTD("ice.xl",,"*H",$O26,T$7,"D",T$6,,,1)*T$8),"-")</f>
        <v>-</v>
      </c>
      <c r="U26" s="101" t="str">
        <f ca="1">IFERROR(IF($F$22="TEMPF",RTD("ice.xl",,"*H",$O26,U$7,"D",U$6,,,1)*(9/5)+32,RTD("ice.xl",,"*H",$O26,U$7,"D",U$6,,,1)*U$8),"-")</f>
        <v>-</v>
      </c>
      <c r="V26" s="102" t="str">
        <f ca="1">IFERROR(IF($F$22="TEMPF",RTD("ice.xl",,"*H",$O26,V$7,"D",V$6,,,1)*(9/5)+32,RTD("ice.xl",,"*H",$O26,V$7,"D",V$6,,,1)*V$8),"-")</f>
        <v>-</v>
      </c>
      <c r="W26" s="102" t="str">
        <f ca="1">IFERROR(IF($F$22="TEMPF",RTD("ice.xl",,"*H",$O26,W$7,"D",W$6,,,1)*(9/5)+32,RTD("ice.xl",,"*H",$O26,W$7,"D",W$6,,,1)*W$8),"-")</f>
        <v>-</v>
      </c>
      <c r="X26" s="103" t="str">
        <f ca="1">IFERROR(IF($F$22="TEMPF",RTD("ice.xl",,"*H",$O26,X$7,"D",X$6,,,1)*(9/5),RTD("ice.xl",,"*H",$O26,X$7,"D",X$6,,,1)*X$8),"-")</f>
        <v>-</v>
      </c>
      <c r="Y26" s="104" t="str">
        <f ca="1">IFERROR(IF($F$22="TEMPF",RTD("ice.xl",,"*H",$O26,Y$7,"D",Y$6,,,1)*(9/5),RTD("ice.xl",,"*H",$O26,Y$7,"D",Y$6,,,1)*Y$8),"-")</f>
        <v>-</v>
      </c>
      <c r="Z26" s="101" t="str">
        <f ca="1">IFERROR(IF($F$22="TEMPF",RTD("ice.xl",,"*H",$O26,Z$7,"D",Z$6,,,1)*(9/5)+32,RTD("ice.xl",,"*H",$O26,Z$7,"D",Z$6,,,1)*Z$8),"-")</f>
        <v>-</v>
      </c>
      <c r="AA26" s="102" t="str">
        <f ca="1">IFERROR(IF($F$22="TEMPF",RTD("ice.xl",,"*H",$O26,AA$7,"D",AA$6,,,1)*(9/5)+32,RTD("ice.xl",,"*H",$O26,AA$7,"D",AA$6,,,1)*AA$8),"-")</f>
        <v>-</v>
      </c>
      <c r="AB26" s="102" t="str">
        <f ca="1">IFERROR(IF($F$22="TEMPF",RTD("ice.xl",,"*H",$O26,AB$7,"D",AB$6,,,1)*(9/5)+32,RTD("ice.xl",,"*H",$O26,AB$7,"D",AB$6,,,1)*AB$8),"-")</f>
        <v>-</v>
      </c>
      <c r="AC26" s="103" t="str">
        <f ca="1">IFERROR(IF($F$22="TEMPF",RTD("ice.xl",,"*H",$O26,AC$7,"D",AC$6,,,1)*(9/5),RTD("ice.xl",,"*H",$O26,AC$7,"D",AC$6,,,1)*AC$8),"-")</f>
        <v>-</v>
      </c>
      <c r="AD26" s="104" t="str">
        <f ca="1">IFERROR(IF($F$22="TEMPF",RTD("ice.xl",,"*H",$O26,AD$7,"D",AD$6,,,1)*(9/5),RTD("ice.xl",,"*H",$O26,AD$7,"D",AD$6,,,1)*AD$8),"-")</f>
        <v>-</v>
      </c>
      <c r="AE26" s="101" t="str">
        <f ca="1">IFERROR(IF($F$22="TEMPF",RTD("ice.xl",,"*H",$O26,AE$7,"D",AE$6,,,1)*(9/5)+32,RTD("ice.xl",,"*H",$O26,AE$7,"D",AE$6,,,1)*AE$8),"-")</f>
        <v>-</v>
      </c>
      <c r="AF26" s="102" t="str">
        <f ca="1">IFERROR(IF($F$22="TEMPF",RTD("ice.xl",,"*H",$O26,AF$7,"D",AF$6,,,1)*(9/5)+32,RTD("ice.xl",,"*H",$O26,AF$7,"D",AF$6,,,1)*AF$8),"-")</f>
        <v>-</v>
      </c>
      <c r="AG26" s="102" t="str">
        <f ca="1">IFERROR(IF($F$22="TEMPF",RTD("ice.xl",,"*H",$O26,AG$7,"D",AG$6,,,1)*(9/5)+32,RTD("ice.xl",,"*H",$O26,AG$7,"D",AG$6,,,1)*AG$8),"-")</f>
        <v>-</v>
      </c>
      <c r="AH26" s="103" t="str">
        <f ca="1">IFERROR(IF($F$22="TEMPF",RTD("ice.xl",,"*H",$O26,AH$7,"D",AH$6,,,1)*(9/5),RTD("ice.xl",,"*H",$O26,AH$7,"D",AH$6,,,1)*AH$8),"-")</f>
        <v>-</v>
      </c>
      <c r="AI26" s="104" t="str">
        <f ca="1">IFERROR(IF($F$22="TEMPF",RTD("ice.xl",,"*H",$O26,AI$7,"D",AI$6,,,1)*(9/5),RTD("ice.xl",,"*H",$O26,AI$7,"D",AI$6,,,1)*AI$8),"-")</f>
        <v>-</v>
      </c>
      <c r="AJ26" s="101" t="str">
        <f ca="1">IFERROR(IF($F$22="TEMPF",RTD("ice.xl",,"*H",$O26,AJ$7,"D",AJ$6,,,1)*(9/5)+32,RTD("ice.xl",,"*H",$O26,AJ$7,"D",AJ$6,,,1)*AJ$8),"-")</f>
        <v>-</v>
      </c>
      <c r="AK26" s="102" t="str">
        <f ca="1">IFERROR(IF($F$22="TEMPF",RTD("ice.xl",,"*H",$O26,AK$7,"D",AK$6,,,1)*(9/5)+32,RTD("ice.xl",,"*H",$O26,AK$7,"D",AK$6,,,1)*AK$8),"-")</f>
        <v>-</v>
      </c>
      <c r="AL26" s="102" t="str">
        <f ca="1">IFERROR(IF($F$22="TEMPF",RTD("ice.xl",,"*H",$O26,AL$7,"D",AL$6,,,1)*(9/5)+32,RTD("ice.xl",,"*H",$O26,AL$7,"D",AL$6,,,1)*AL$8),"-")</f>
        <v>-</v>
      </c>
      <c r="AM26" s="103" t="str">
        <f ca="1">IFERROR(IF($F$22="TEMPF",RTD("ice.xl",,"*H",$O26,AM$7,"D",AM$6,,,1)*(9/5),RTD("ice.xl",,"*H",$O26,AM$7,"D",AM$6,,,1)*AM$8),"-")</f>
        <v>-</v>
      </c>
      <c r="AN26" s="104" t="str">
        <f ca="1">IFERROR(IF($F$22="TEMPF",RTD("ice.xl",,"*H",$O26,AN$7,"D",AN$6,,,1)*(9/5),RTD("ice.xl",,"*H",$O26,AN$7,"D",AN$6,,,1)*AN$8),"-")</f>
        <v>-</v>
      </c>
      <c r="AO26" s="101" t="str">
        <f ca="1">IFERROR(IF($F$22="TEMPF",RTD("ice.xl",,"*H",$O26,AO$7,"D",AO$6,,,1)*(9/5)+32,RTD("ice.xl",,"*H",$O26,AO$7,"D",AO$6,,,1)*AO$8),"-")</f>
        <v>-</v>
      </c>
      <c r="AP26" s="102" t="str">
        <f ca="1">IFERROR(IF($F$22="TEMPF",RTD("ice.xl",,"*H",$O26,AP$7,"D",AP$6,,,1)*(9/5)+32,RTD("ice.xl",,"*H",$O26,AP$7,"D",AP$6,,,1)*AP$8),"-")</f>
        <v>-</v>
      </c>
      <c r="AQ26" s="102" t="str">
        <f ca="1">IFERROR(IF($F$22="TEMPF",RTD("ice.xl",,"*H",$O26,AQ$7,"D",AQ$6,,,1)*(9/5)+32,RTD("ice.xl",,"*H",$O26,AQ$7,"D",AQ$6,,,1)*AQ$8),"-")</f>
        <v>-</v>
      </c>
      <c r="AR26" s="103" t="str">
        <f ca="1">IFERROR(IF($F$22="TEMPF",RTD("ice.xl",,"*H",$O26,AR$7,"D",AR$6,,,1)*(9/5),RTD("ice.xl",,"*H",$O26,AR$7,"D",AR$6,,,1)*AR$8),"-")</f>
        <v>-</v>
      </c>
      <c r="AS26" s="104" t="str">
        <f ca="1">IFERROR(IF($F$22="TEMPF",RTD("ice.xl",,"*H",$O26,AS$7,"D",AS$6,,,1)*(9/5),RTD("ice.xl",,"*H",$O26,AS$7,"D",AS$6,,,1)*AS$8),"-")</f>
        <v>-</v>
      </c>
      <c r="AT26" s="101" t="str">
        <f ca="1">IFERROR(IF($F$22="TEMPF",RTD("ice.xl",,"*H",$O26,AT$7,"D",AT$6,,,1)*(9/5)+32,RTD("ice.xl",,"*H",$O26,AT$7,"D",AT$6,,,1)*AT$8),"-")</f>
        <v>-</v>
      </c>
      <c r="AU26" s="102" t="str">
        <f ca="1">IFERROR(IF($F$22="TEMPF",RTD("ice.xl",,"*H",$O26,AU$7,"D",AU$6,,,1)*(9/5)+32,RTD("ice.xl",,"*H",$O26,AU$7,"D",AU$6,,,1)*AU$8),"-")</f>
        <v>-</v>
      </c>
      <c r="AV26" s="102" t="str">
        <f ca="1">IFERROR(IF($F$22="TEMPF",RTD("ice.xl",,"*H",$O26,AV$7,"D",AV$6,,,1)*(9/5)+32,RTD("ice.xl",,"*H",$O26,AV$7,"D",AV$6,,,1)*AV$8),"-")</f>
        <v>-</v>
      </c>
      <c r="AW26" s="103" t="str">
        <f ca="1">IFERROR(IF($F$22="TEMPF",RTD("ice.xl",,"*H",$O26,AW$7,"D",AW$6,,,1)*(9/5),RTD("ice.xl",,"*H",$O26,AW$7,"D",AW$6,,,1)*AW$8),"-")</f>
        <v>-</v>
      </c>
      <c r="AX26" s="104" t="str">
        <f ca="1">IFERROR(IF($F$22="TEMPF",RTD("ice.xl",,"*H",$O26,AX$7,"D",AX$6,,,1)*(9/5),RTD("ice.xl",,"*H",$O26,AX$7,"D",AX$6,,,1)*AX$8),"-")</f>
        <v>-</v>
      </c>
      <c r="AY26" s="101" t="str">
        <f ca="1">IFERROR(IF($F$22="TEMPF",RTD("ice.xl",,"*H",$O26,AY$7,"D",AY$6,,,1)*(9/5)+32,RTD("ice.xl",,"*H",$O26,AY$7,"D",AY$6,,,1)*AY$8),"-")</f>
        <v>-</v>
      </c>
      <c r="AZ26" s="102" t="str">
        <f ca="1">IFERROR(IF($F$22="TEMPF",RTD("ice.xl",,"*H",$O26,AZ$7,"D",AZ$6,,,1)*(9/5)+32,RTD("ice.xl",,"*H",$O26,AZ$7,"D",AZ$6,,,1)*AZ$8),"-")</f>
        <v>-</v>
      </c>
      <c r="BA26" s="102" t="str">
        <f ca="1">IFERROR(IF($F$22="TEMPF",RTD("ice.xl",,"*H",$O26,BA$7,"D",BA$6,,,1)*(9/5)+32,RTD("ice.xl",,"*H",$O26,BA$7,"D",BA$6,,,1)*BA$8),"-")</f>
        <v>-</v>
      </c>
      <c r="BB26" s="103" t="str">
        <f ca="1">IFERROR(IF($F$22="TEMPF",RTD("ice.xl",,"*H",$O26,BB$7,"D",BB$6,,,1)*(9/5),RTD("ice.xl",,"*H",$O26,BB$7,"D",BB$6,,,1)*BB$8),"-")</f>
        <v>-</v>
      </c>
      <c r="BC26" s="104" t="str">
        <f ca="1">IFERROR(IF($F$22="TEMPF",RTD("ice.xl",,"*H",$O26,BC$7,"D",BC$6,,,1)*(9/5),RTD("ice.xl",,"*H",$O26,BC$7,"D",BC$6,,,1)*BC$8),"-")</f>
        <v>-</v>
      </c>
      <c r="BD26" s="101" t="str">
        <f ca="1">IFERROR(IF($F$22="TEMPF",RTD("ice.xl",,"*H",$O26,BD$7,"D",BD$6,,,1)*(9/5)+32,RTD("ice.xl",,"*H",$O26,BD$7,"D",BD$6,,,1)*BD$8),"-")</f>
        <v>-</v>
      </c>
      <c r="BE26" s="102" t="str">
        <f ca="1">IFERROR(IF($F$22="TEMPF",RTD("ice.xl",,"*H",$O26,BE$7,"D",BE$6,,,1)*(9/5)+32,RTD("ice.xl",,"*H",$O26,BE$7,"D",BE$6,,,1)*BE$8),"-")</f>
        <v>-</v>
      </c>
      <c r="BF26" s="102" t="str">
        <f ca="1">IFERROR(IF($F$22="TEMPF",RTD("ice.xl",,"*H",$O26,BF$7,"D",BF$6,,,1)*(9/5)+32,RTD("ice.xl",,"*H",$O26,BF$7,"D",BF$6,,,1)*BF$8),"-")</f>
        <v>-</v>
      </c>
      <c r="BG26" s="103" t="str">
        <f ca="1">IFERROR(IF($F$22="TEMPF",RTD("ice.xl",,"*H",$O26,BG$7,"D",BG$6,,,1)*(9/5),RTD("ice.xl",,"*H",$O26,BG$7,"D",BG$6,,,1)*BG$8),"-")</f>
        <v>-</v>
      </c>
      <c r="BH26" s="104" t="str">
        <f ca="1">IFERROR(IF($F$22="TEMPF",RTD("ice.xl",,"*H",$O26,BH$7,"D",BH$6,,,1)*(9/5),RTD("ice.xl",,"*H",$O26,BH$7,"D",BH$6,,,1)*BH$8),"-")</f>
        <v>-</v>
      </c>
      <c r="BI26" s="101" t="str">
        <f ca="1">IFERROR(IF($F$22="TEMPF",RTD("ice.xl",,"*H",$O26,BI$7,"D",BI$6,,,1)*(9/5)+32,RTD("ice.xl",,"*H",$O26,BI$7,"D",BI$6,,,1)*BI$8),"-")</f>
        <v>-</v>
      </c>
      <c r="BJ26" s="102" t="str">
        <f ca="1">IFERROR(IF($F$22="TEMPF",RTD("ice.xl",,"*H",$O26,BJ$7,"D",BJ$6,,,1)*(9/5)+32,RTD("ice.xl",,"*H",$O26,BJ$7,"D",BJ$6,,,1)*BJ$8),"-")</f>
        <v>-</v>
      </c>
      <c r="BK26" s="102" t="str">
        <f ca="1">IFERROR(IF($F$22="TEMPF",RTD("ice.xl",,"*H",$O26,BK$7,"D",BK$6,,,1)*(9/5)+32,RTD("ice.xl",,"*H",$O26,BK$7,"D",BK$6,,,1)*BK$8),"-")</f>
        <v>-</v>
      </c>
      <c r="BL26" s="103" t="str">
        <f ca="1">IFERROR(IF($F$22="TEMPF",RTD("ice.xl",,"*H",$O26,BL$7,"D",BL$6,,,1)*(9/5),RTD("ice.xl",,"*H",$O26,BL$7,"D",BL$6,,,1)*BL$8),"-")</f>
        <v>-</v>
      </c>
      <c r="BM26" s="104" t="str">
        <f ca="1">IFERROR(IF($F$22="TEMPF",RTD("ice.xl",,"*H",$O26,BM$7,"D",BM$6,,,1)*(9/5),RTD("ice.xl",,"*H",$O26,BM$7,"D",BM$6,,,1)*BM$8),"-")</f>
        <v>-</v>
      </c>
      <c r="BN26" s="101" t="str">
        <f ca="1">IFERROR(IF($F$22="TEMPF",RTD("ice.xl",,"*H",$O26,BN$7,"D",BN$6,,,1)*(9/5)+32,RTD("ice.xl",,"*H",$O26,BN$7,"D",BN$6,,,1)*BN$8),"-")</f>
        <v>-</v>
      </c>
      <c r="BO26" s="102" t="str">
        <f ca="1">IFERROR(IF($F$22="TEMPF",RTD("ice.xl",,"*H",$O26,BO$7,"D",BO$6,,,1)*(9/5)+32,RTD("ice.xl",,"*H",$O26,BO$7,"D",BO$6,,,1)*BO$8),"-")</f>
        <v>-</v>
      </c>
      <c r="BP26" s="102" t="str">
        <f ca="1">IFERROR(IF($F$22="TEMPF",RTD("ice.xl",,"*H",$O26,BP$7,"D",BP$6,,,1)*(9/5)+32,RTD("ice.xl",,"*H",$O26,BP$7,"D",BP$6,,,1)*BP$8),"-")</f>
        <v>-</v>
      </c>
      <c r="BQ26" s="103" t="str">
        <f ca="1">IFERROR(IF($F$22="TEMPF",RTD("ice.xl",,"*H",$O26,BQ$7,"D",BQ$6,,,1)*(9/5),RTD("ice.xl",,"*H",$O26,BQ$7,"D",BQ$6,,,1)*BQ$8),"-")</f>
        <v>-</v>
      </c>
      <c r="BR26" s="104" t="str">
        <f ca="1">IFERROR(IF($F$22="TEMPF",RTD("ice.xl",,"*H",$O26,BR$7,"D",BR$6,,,1)*(9/5),RTD("ice.xl",,"*H",$O26,BR$7,"D",BR$6,,,1)*BR$8),"-")</f>
        <v>-</v>
      </c>
      <c r="BS26" s="101" t="str">
        <f ca="1">IFERROR(IF($F$22="TEMPF",RTD("ice.xl",,"*H",$O26,BS$7,"D",BS$6,,,1)*(9/5)+32,RTD("ice.xl",,"*H",$O26,BS$7,"D",BS$6,,,1)*BS$8),"-")</f>
        <v>-</v>
      </c>
      <c r="BT26" s="102" t="str">
        <f ca="1">IFERROR(IF($F$22="TEMPF",RTD("ice.xl",,"*H",$O26,BT$7,"D",BT$6,,,1)*(9/5)+32,RTD("ice.xl",,"*H",$O26,BT$7,"D",BT$6,,,1)*BT$8),"-")</f>
        <v>-</v>
      </c>
      <c r="BU26" s="102" t="str">
        <f ca="1">IFERROR(IF($F$22="TEMPF",RTD("ice.xl",,"*H",$O26,BU$7,"D",BU$6,,,1)*(9/5)+32,RTD("ice.xl",,"*H",$O26,BU$7,"D",BU$6,,,1)*BU$8),"-")</f>
        <v>-</v>
      </c>
      <c r="BV26" s="103" t="str">
        <f ca="1">IFERROR(IF($F$22="TEMPF",RTD("ice.xl",,"*H",$O26,BV$7,"D",BV$6,,,1)*(9/5),RTD("ice.xl",,"*H",$O26,BV$7,"D",BV$6,,,1)*BV$8),"-")</f>
        <v>-</v>
      </c>
      <c r="BW26" s="104" t="str">
        <f ca="1">IFERROR(IF($F$22="TEMPF",RTD("ice.xl",,"*H",$O26,BW$7,"D",BW$6,,,1)*(9/5),RTD("ice.xl",,"*H",$O26,BW$7,"D",BW$6,,,1)*BW$8),"-")</f>
        <v>-</v>
      </c>
      <c r="BX26" s="101" t="str">
        <f ca="1">IFERROR(IF($F$22="TEMPF",RTD("ice.xl",,"*H",$O26,BX$7,"D",BX$6,,,1)*(9/5)+32,RTD("ice.xl",,"*H",$O26,BX$7,"D",BX$6,,,1)*BX$8),"-")</f>
        <v>-</v>
      </c>
      <c r="BY26" s="102" t="str">
        <f ca="1">IFERROR(IF($F$22="TEMPF",RTD("ice.xl",,"*H",$O26,BY$7,"D",BY$6,,,1)*(9/5)+32,RTD("ice.xl",,"*H",$O26,BY$7,"D",BY$6,,,1)*BY$8),"-")</f>
        <v>-</v>
      </c>
      <c r="BZ26" s="102" t="str">
        <f ca="1">IFERROR(IF($F$22="TEMPF",RTD("ice.xl",,"*H",$O26,BZ$7,"D",BZ$6,,,1)*(9/5)+32,RTD("ice.xl",,"*H",$O26,BZ$7,"D",BZ$6,,,1)*BZ$8),"-")</f>
        <v>-</v>
      </c>
      <c r="CA26" s="103" t="str">
        <f ca="1">IFERROR(IF($F$22="TEMPF",RTD("ice.xl",,"*H",$O26,CA$7,"D",CA$6,,,1)*(9/5),RTD("ice.xl",,"*H",$O26,CA$7,"D",CA$6,,,1)*CA$8),"-")</f>
        <v>-</v>
      </c>
      <c r="CB26" s="104" t="str">
        <f ca="1">IFERROR(IF($F$22="TEMPF",RTD("ice.xl",,"*H",$O26,CB$7,"D",CB$6,,,1)*(9/5),RTD("ice.xl",,"*H",$O26,CB$7,"D",CB$6,,,1)*CB$8),"-")</f>
        <v>-</v>
      </c>
      <c r="CC26" s="101" t="str">
        <f ca="1">IFERROR(IF($F$22="TEMPF",RTD("ice.xl",,"*H",$O26,CC$7,"D",CC$6,,,1)*(9/5)+32,RTD("ice.xl",,"*H",$O26,CC$7,"D",CC$6,,,1)*CC$8),"-")</f>
        <v>-</v>
      </c>
      <c r="CD26" s="102" t="str">
        <f ca="1">IFERROR(IF($F$22="TEMPF",RTD("ice.xl",,"*H",$O26,CD$7,"D",CD$6,,,1)*(9/5)+32,RTD("ice.xl",,"*H",$O26,CD$7,"D",CD$6,,,1)*CD$8),"-")</f>
        <v>-</v>
      </c>
      <c r="CE26" s="102" t="str">
        <f ca="1">IFERROR(IF($F$22="TEMPF",RTD("ice.xl",,"*H",$O26,CE$7,"D",CE$6,,,1)*(9/5)+32,RTD("ice.xl",,"*H",$O26,CE$7,"D",CE$6,,,1)*CE$8),"-")</f>
        <v>-</v>
      </c>
      <c r="CF26" s="103" t="str">
        <f ca="1">IFERROR(IF($F$22="TEMPF",RTD("ice.xl",,"*H",$O26,CF$7,"D",CF$6,,,1)*(9/5),RTD("ice.xl",,"*H",$O26,CF$7,"D",CF$6,,,1)*CF$8),"-")</f>
        <v>-</v>
      </c>
      <c r="CG26" s="104" t="str">
        <f ca="1">IFERROR(IF($F$22="TEMPF",RTD("ice.xl",,"*H",$O26,CG$7,"D",CG$6,,,1)*(9/5),RTD("ice.xl",,"*H",$O26,CG$7,"D",CG$6,,,1)*CG$8),"-")</f>
        <v>-</v>
      </c>
      <c r="CH26" s="101" t="str">
        <f ca="1">IFERROR(IF($F$22="TEMPF",RTD("ice.xl",,"*H",$O26,CH$7,"D",CH$6,,,1)*(9/5)+32,RTD("ice.xl",,"*H",$O26,CH$7,"D",CH$6,,,1)*CH$8),"-")</f>
        <v>-</v>
      </c>
      <c r="CI26" s="102" t="str">
        <f ca="1">IFERROR(IF($F$22="TEMPF",RTD("ice.xl",,"*H",$O26,CI$7,"D",CI$6,,,1)*(9/5)+32,RTD("ice.xl",,"*H",$O26,CI$7,"D",CI$6,,,1)*CI$8),"-")</f>
        <v>-</v>
      </c>
      <c r="CJ26" s="102" t="str">
        <f ca="1">IFERROR(IF($F$22="TEMPF",RTD("ice.xl",,"*H",$O26,CJ$7,"D",CJ$6,,,1)*(9/5)+32,RTD("ice.xl",,"*H",$O26,CJ$7,"D",CJ$6,,,1)*CJ$8),"-")</f>
        <v>-</v>
      </c>
      <c r="CK26" s="103" t="str">
        <f ca="1">IFERROR(IF($F$22="TEMPF",RTD("ice.xl",,"*H",$O26,CK$7,"D",CK$6,,,1)*(9/5),RTD("ice.xl",,"*H",$O26,CK$7,"D",CK$6,,,1)*CK$8),"-")</f>
        <v>-</v>
      </c>
      <c r="CL26" s="104" t="str">
        <f ca="1">IFERROR(IF($F$22="TEMPF",RTD("ice.xl",,"*H",$O26,CL$7,"D",CL$6,,,1)*(9/5),RTD("ice.xl",,"*H",$O26,CL$7,"D",CL$6,,,1)*CL$8),"-")</f>
        <v>-</v>
      </c>
      <c r="CM26" s="101" t="str">
        <f ca="1">IFERROR(IF($F$22="TEMPF",RTD("ice.xl",,"*H",$O26,CM$7,"D",CM$6,,,1)*(9/5)+32,RTD("ice.xl",,"*H",$O26,CM$7,"D",CM$6,,,1)*CM$8),"-")</f>
        <v>-</v>
      </c>
      <c r="CN26" s="102" t="str">
        <f ca="1">IFERROR(IF($F$22="TEMPF",RTD("ice.xl",,"*H",$O26,CN$7,"D",CN$6,,,1)*(9/5)+32,RTD("ice.xl",,"*H",$O26,CN$7,"D",CN$6,,,1)*CN$8),"-")</f>
        <v>-</v>
      </c>
      <c r="CO26" s="102" t="str">
        <f ca="1">IFERROR(IF($F$22="TEMPF",RTD("ice.xl",,"*H",$O26,CO$7,"D",CO$6,,,1)*(9/5)+32,RTD("ice.xl",,"*H",$O26,CO$7,"D",CO$6,,,1)*CO$8),"-")</f>
        <v>-</v>
      </c>
      <c r="CP26" s="103" t="str">
        <f ca="1">IFERROR(IF($F$22="TEMPF",RTD("ice.xl",,"*H",$O26,CP$7,"D",CP$6,,,1)*(9/5),RTD("ice.xl",,"*H",$O26,CP$7,"D",CP$6,,,1)*CP$8),"-")</f>
        <v>-</v>
      </c>
      <c r="CQ26" s="104" t="str">
        <f ca="1">IFERROR(IF($F$22="TEMPF",RTD("ice.xl",,"*H",$O26,CQ$7,"D",CQ$6,,,1)*(9/5),RTD("ice.xl",,"*H",$O26,CQ$7,"D",CQ$6,,,1)*CQ$8),"-")</f>
        <v>-</v>
      </c>
    </row>
    <row r="27" spans="1:95" ht="15" customHeight="1" x14ac:dyDescent="0.35">
      <c r="B27" s="123"/>
      <c r="C27" s="142">
        <v>-3</v>
      </c>
      <c r="D27" s="142">
        <v>-5</v>
      </c>
      <c r="I27" s="94"/>
      <c r="J27" s="95" t="e">
        <f>VLOOKUP($I27,Master!$R$2:$S$10,2,FALSE)</f>
        <v>#N/A</v>
      </c>
      <c r="K27" s="94"/>
      <c r="L27" s="95" t="str">
        <f t="shared" si="86"/>
        <v>Location</v>
      </c>
      <c r="M27" s="96"/>
      <c r="N27" s="94" t="e">
        <f>VLOOKUP(M27,Master!$E:$F,2,FALSE)</f>
        <v>#N/A</v>
      </c>
      <c r="O27" s="50" t="e">
        <f t="shared" si="87"/>
        <v>#N/A</v>
      </c>
      <c r="P27" s="101" t="str">
        <f ca="1">IFERROR(IF($F$22="TEMPF",RTD("ice.xl",,"*H",$O27,P$7,"D",P$6,,,1)*(9/5)+32,RTD("ice.xl",,"*H",$O27,P$7,"D",P$6,,,1)*P$8),"-")</f>
        <v>-</v>
      </c>
      <c r="Q27" s="102" t="str">
        <f ca="1">IFERROR(IF($F$22="TEMPF",RTD("ice.xl",,"*H",$O27,Q$7,"D",Q$6,,,1)*(9/5)+32,RTD("ice.xl",,"*H",$O27,Q$7,"D",Q$6,,,1)*Q$8),"-")</f>
        <v>-</v>
      </c>
      <c r="R27" s="102" t="str">
        <f ca="1">IFERROR(IF($F$22="TEMPF",RTD("ice.xl",,"*H",$O27,R$7,"D",R$6,,,1)*(9/5)+32,RTD("ice.xl",,"*H",$O27,R$7,"D",R$6,,,1)*R$8),"-")</f>
        <v>-</v>
      </c>
      <c r="S27" s="103" t="str">
        <f ca="1">IFERROR(IF($F$22="TEMPF",RTD("ice.xl",,"*H",$O27,S$7,"D",S$6,,,1)*(9/5),RTD("ice.xl",,"*H",$O27,S$7,"D",S$6,,,1)*S$8),"-")</f>
        <v>-</v>
      </c>
      <c r="T27" s="104" t="str">
        <f ca="1">IFERROR(IF($F$22="TEMPF",RTD("ice.xl",,"*H",$O27,T$7,"D",T$6,,,1)*(9/5),RTD("ice.xl",,"*H",$O27,T$7,"D",T$6,,,1)*T$8),"-")</f>
        <v>-</v>
      </c>
      <c r="U27" s="101" t="str">
        <f ca="1">IFERROR(IF($F$22="TEMPF",RTD("ice.xl",,"*H",$O27,U$7,"D",U$6,,,1)*(9/5)+32,RTD("ice.xl",,"*H",$O27,U$7,"D",U$6,,,1)*U$8),"-")</f>
        <v>-</v>
      </c>
      <c r="V27" s="102" t="str">
        <f ca="1">IFERROR(IF($F$22="TEMPF",RTD("ice.xl",,"*H",$O27,V$7,"D",V$6,,,1)*(9/5)+32,RTD("ice.xl",,"*H",$O27,V$7,"D",V$6,,,1)*V$8),"-")</f>
        <v>-</v>
      </c>
      <c r="W27" s="102" t="str">
        <f ca="1">IFERROR(IF($F$22="TEMPF",RTD("ice.xl",,"*H",$O27,W$7,"D",W$6,,,1)*(9/5)+32,RTD("ice.xl",,"*H",$O27,W$7,"D",W$6,,,1)*W$8),"-")</f>
        <v>-</v>
      </c>
      <c r="X27" s="103" t="str">
        <f ca="1">IFERROR(IF($F$22="TEMPF",RTD("ice.xl",,"*H",$O27,X$7,"D",X$6,,,1)*(9/5),RTD("ice.xl",,"*H",$O27,X$7,"D",X$6,,,1)*X$8),"-")</f>
        <v>-</v>
      </c>
      <c r="Y27" s="104" t="str">
        <f ca="1">IFERROR(IF($F$22="TEMPF",RTD("ice.xl",,"*H",$O27,Y$7,"D",Y$6,,,1)*(9/5),RTD("ice.xl",,"*H",$O27,Y$7,"D",Y$6,,,1)*Y$8),"-")</f>
        <v>-</v>
      </c>
      <c r="Z27" s="101" t="str">
        <f ca="1">IFERROR(IF($F$22="TEMPF",RTD("ice.xl",,"*H",$O27,Z$7,"D",Z$6,,,1)*(9/5)+32,RTD("ice.xl",,"*H",$O27,Z$7,"D",Z$6,,,1)*Z$8),"-")</f>
        <v>-</v>
      </c>
      <c r="AA27" s="102" t="str">
        <f ca="1">IFERROR(IF($F$22="TEMPF",RTD("ice.xl",,"*H",$O27,AA$7,"D",AA$6,,,1)*(9/5)+32,RTD("ice.xl",,"*H",$O27,AA$7,"D",AA$6,,,1)*AA$8),"-")</f>
        <v>-</v>
      </c>
      <c r="AB27" s="102" t="str">
        <f ca="1">IFERROR(IF($F$22="TEMPF",RTD("ice.xl",,"*H",$O27,AB$7,"D",AB$6,,,1)*(9/5)+32,RTD("ice.xl",,"*H",$O27,AB$7,"D",AB$6,,,1)*AB$8),"-")</f>
        <v>-</v>
      </c>
      <c r="AC27" s="103" t="str">
        <f ca="1">IFERROR(IF($F$22="TEMPF",RTD("ice.xl",,"*H",$O27,AC$7,"D",AC$6,,,1)*(9/5),RTD("ice.xl",,"*H",$O27,AC$7,"D",AC$6,,,1)*AC$8),"-")</f>
        <v>-</v>
      </c>
      <c r="AD27" s="104" t="str">
        <f ca="1">IFERROR(IF($F$22="TEMPF",RTD("ice.xl",,"*H",$O27,AD$7,"D",AD$6,,,1)*(9/5),RTD("ice.xl",,"*H",$O27,AD$7,"D",AD$6,,,1)*AD$8),"-")</f>
        <v>-</v>
      </c>
      <c r="AE27" s="101" t="str">
        <f ca="1">IFERROR(IF($F$22="TEMPF",RTD("ice.xl",,"*H",$O27,AE$7,"D",AE$6,,,1)*(9/5)+32,RTD("ice.xl",,"*H",$O27,AE$7,"D",AE$6,,,1)*AE$8),"-")</f>
        <v>-</v>
      </c>
      <c r="AF27" s="102" t="str">
        <f ca="1">IFERROR(IF($F$22="TEMPF",RTD("ice.xl",,"*H",$O27,AF$7,"D",AF$6,,,1)*(9/5)+32,RTD("ice.xl",,"*H",$O27,AF$7,"D",AF$6,,,1)*AF$8),"-")</f>
        <v>-</v>
      </c>
      <c r="AG27" s="102" t="str">
        <f ca="1">IFERROR(IF($F$22="TEMPF",RTD("ice.xl",,"*H",$O27,AG$7,"D",AG$6,,,1)*(9/5)+32,RTD("ice.xl",,"*H",$O27,AG$7,"D",AG$6,,,1)*AG$8),"-")</f>
        <v>-</v>
      </c>
      <c r="AH27" s="103" t="str">
        <f ca="1">IFERROR(IF($F$22="TEMPF",RTD("ice.xl",,"*H",$O27,AH$7,"D",AH$6,,,1)*(9/5),RTD("ice.xl",,"*H",$O27,AH$7,"D",AH$6,,,1)*AH$8),"-")</f>
        <v>-</v>
      </c>
      <c r="AI27" s="104" t="str">
        <f ca="1">IFERROR(IF($F$22="TEMPF",RTD("ice.xl",,"*H",$O27,AI$7,"D",AI$6,,,1)*(9/5),RTD("ice.xl",,"*H",$O27,AI$7,"D",AI$6,,,1)*AI$8),"-")</f>
        <v>-</v>
      </c>
      <c r="AJ27" s="101" t="str">
        <f ca="1">IFERROR(IF($F$22="TEMPF",RTD("ice.xl",,"*H",$O27,AJ$7,"D",AJ$6,,,1)*(9/5)+32,RTD("ice.xl",,"*H",$O27,AJ$7,"D",AJ$6,,,1)*AJ$8),"-")</f>
        <v>-</v>
      </c>
      <c r="AK27" s="102" t="str">
        <f ca="1">IFERROR(IF($F$22="TEMPF",RTD("ice.xl",,"*H",$O27,AK$7,"D",AK$6,,,1)*(9/5)+32,RTD("ice.xl",,"*H",$O27,AK$7,"D",AK$6,,,1)*AK$8),"-")</f>
        <v>-</v>
      </c>
      <c r="AL27" s="102" t="str">
        <f ca="1">IFERROR(IF($F$22="TEMPF",RTD("ice.xl",,"*H",$O27,AL$7,"D",AL$6,,,1)*(9/5)+32,RTD("ice.xl",,"*H",$O27,AL$7,"D",AL$6,,,1)*AL$8),"-")</f>
        <v>-</v>
      </c>
      <c r="AM27" s="103" t="str">
        <f ca="1">IFERROR(IF($F$22="TEMPF",RTD("ice.xl",,"*H",$O27,AM$7,"D",AM$6,,,1)*(9/5),RTD("ice.xl",,"*H",$O27,AM$7,"D",AM$6,,,1)*AM$8),"-")</f>
        <v>-</v>
      </c>
      <c r="AN27" s="104" t="str">
        <f ca="1">IFERROR(IF($F$22="TEMPF",RTD("ice.xl",,"*H",$O27,AN$7,"D",AN$6,,,1)*(9/5),RTD("ice.xl",,"*H",$O27,AN$7,"D",AN$6,,,1)*AN$8),"-")</f>
        <v>-</v>
      </c>
      <c r="AO27" s="101" t="str">
        <f ca="1">IFERROR(IF($F$22="TEMPF",RTD("ice.xl",,"*H",$O27,AO$7,"D",AO$6,,,1)*(9/5)+32,RTD("ice.xl",,"*H",$O27,AO$7,"D",AO$6,,,1)*AO$8),"-")</f>
        <v>-</v>
      </c>
      <c r="AP27" s="102" t="str">
        <f ca="1">IFERROR(IF($F$22="TEMPF",RTD("ice.xl",,"*H",$O27,AP$7,"D",AP$6,,,1)*(9/5)+32,RTD("ice.xl",,"*H",$O27,AP$7,"D",AP$6,,,1)*AP$8),"-")</f>
        <v>-</v>
      </c>
      <c r="AQ27" s="102" t="str">
        <f ca="1">IFERROR(IF($F$22="TEMPF",RTD("ice.xl",,"*H",$O27,AQ$7,"D",AQ$6,,,1)*(9/5)+32,RTD("ice.xl",,"*H",$O27,AQ$7,"D",AQ$6,,,1)*AQ$8),"-")</f>
        <v>-</v>
      </c>
      <c r="AR27" s="103" t="str">
        <f ca="1">IFERROR(IF($F$22="TEMPF",RTD("ice.xl",,"*H",$O27,AR$7,"D",AR$6,,,1)*(9/5),RTD("ice.xl",,"*H",$O27,AR$7,"D",AR$6,,,1)*AR$8),"-")</f>
        <v>-</v>
      </c>
      <c r="AS27" s="104" t="str">
        <f ca="1">IFERROR(IF($F$22="TEMPF",RTD("ice.xl",,"*H",$O27,AS$7,"D",AS$6,,,1)*(9/5),RTD("ice.xl",,"*H",$O27,AS$7,"D",AS$6,,,1)*AS$8),"-")</f>
        <v>-</v>
      </c>
      <c r="AT27" s="101" t="str">
        <f ca="1">IFERROR(IF($F$22="TEMPF",RTD("ice.xl",,"*H",$O27,AT$7,"D",AT$6,,,1)*(9/5)+32,RTD("ice.xl",,"*H",$O27,AT$7,"D",AT$6,,,1)*AT$8),"-")</f>
        <v>-</v>
      </c>
      <c r="AU27" s="102" t="str">
        <f ca="1">IFERROR(IF($F$22="TEMPF",RTD("ice.xl",,"*H",$O27,AU$7,"D",AU$6,,,1)*(9/5)+32,RTD("ice.xl",,"*H",$O27,AU$7,"D",AU$6,,,1)*AU$8),"-")</f>
        <v>-</v>
      </c>
      <c r="AV27" s="102" t="str">
        <f ca="1">IFERROR(IF($F$22="TEMPF",RTD("ice.xl",,"*H",$O27,AV$7,"D",AV$6,,,1)*(9/5)+32,RTD("ice.xl",,"*H",$O27,AV$7,"D",AV$6,,,1)*AV$8),"-")</f>
        <v>-</v>
      </c>
      <c r="AW27" s="103" t="str">
        <f ca="1">IFERROR(IF($F$22="TEMPF",RTD("ice.xl",,"*H",$O27,AW$7,"D",AW$6,,,1)*(9/5),RTD("ice.xl",,"*H",$O27,AW$7,"D",AW$6,,,1)*AW$8),"-")</f>
        <v>-</v>
      </c>
      <c r="AX27" s="104" t="str">
        <f ca="1">IFERROR(IF($F$22="TEMPF",RTD("ice.xl",,"*H",$O27,AX$7,"D",AX$6,,,1)*(9/5),RTD("ice.xl",,"*H",$O27,AX$7,"D",AX$6,,,1)*AX$8),"-")</f>
        <v>-</v>
      </c>
      <c r="AY27" s="101" t="str">
        <f ca="1">IFERROR(IF($F$22="TEMPF",RTD("ice.xl",,"*H",$O27,AY$7,"D",AY$6,,,1)*(9/5)+32,RTD("ice.xl",,"*H",$O27,AY$7,"D",AY$6,,,1)*AY$8),"-")</f>
        <v>-</v>
      </c>
      <c r="AZ27" s="102" t="str">
        <f ca="1">IFERROR(IF($F$22="TEMPF",RTD("ice.xl",,"*H",$O27,AZ$7,"D",AZ$6,,,1)*(9/5)+32,RTD("ice.xl",,"*H",$O27,AZ$7,"D",AZ$6,,,1)*AZ$8),"-")</f>
        <v>-</v>
      </c>
      <c r="BA27" s="102" t="str">
        <f ca="1">IFERROR(IF($F$22="TEMPF",RTD("ice.xl",,"*H",$O27,BA$7,"D",BA$6,,,1)*(9/5)+32,RTD("ice.xl",,"*H",$O27,BA$7,"D",BA$6,,,1)*BA$8),"-")</f>
        <v>-</v>
      </c>
      <c r="BB27" s="103" t="str">
        <f ca="1">IFERROR(IF($F$22="TEMPF",RTD("ice.xl",,"*H",$O27,BB$7,"D",BB$6,,,1)*(9/5),RTD("ice.xl",,"*H",$O27,BB$7,"D",BB$6,,,1)*BB$8),"-")</f>
        <v>-</v>
      </c>
      <c r="BC27" s="104" t="str">
        <f ca="1">IFERROR(IF($F$22="TEMPF",RTD("ice.xl",,"*H",$O27,BC$7,"D",BC$6,,,1)*(9/5),RTD("ice.xl",,"*H",$O27,BC$7,"D",BC$6,,,1)*BC$8),"-")</f>
        <v>-</v>
      </c>
      <c r="BD27" s="101" t="str">
        <f ca="1">IFERROR(IF($F$22="TEMPF",RTD("ice.xl",,"*H",$O27,BD$7,"D",BD$6,,,1)*(9/5)+32,RTD("ice.xl",,"*H",$O27,BD$7,"D",BD$6,,,1)*BD$8),"-")</f>
        <v>-</v>
      </c>
      <c r="BE27" s="102" t="str">
        <f ca="1">IFERROR(IF($F$22="TEMPF",RTD("ice.xl",,"*H",$O27,BE$7,"D",BE$6,,,1)*(9/5)+32,RTD("ice.xl",,"*H",$O27,BE$7,"D",BE$6,,,1)*BE$8),"-")</f>
        <v>-</v>
      </c>
      <c r="BF27" s="102" t="str">
        <f ca="1">IFERROR(IF($F$22="TEMPF",RTD("ice.xl",,"*H",$O27,BF$7,"D",BF$6,,,1)*(9/5)+32,RTD("ice.xl",,"*H",$O27,BF$7,"D",BF$6,,,1)*BF$8),"-")</f>
        <v>-</v>
      </c>
      <c r="BG27" s="103" t="str">
        <f ca="1">IFERROR(IF($F$22="TEMPF",RTD("ice.xl",,"*H",$O27,BG$7,"D",BG$6,,,1)*(9/5),RTD("ice.xl",,"*H",$O27,BG$7,"D",BG$6,,,1)*BG$8),"-")</f>
        <v>-</v>
      </c>
      <c r="BH27" s="104" t="str">
        <f ca="1">IFERROR(IF($F$22="TEMPF",RTD("ice.xl",,"*H",$O27,BH$7,"D",BH$6,,,1)*(9/5),RTD("ice.xl",,"*H",$O27,BH$7,"D",BH$6,,,1)*BH$8),"-")</f>
        <v>-</v>
      </c>
      <c r="BI27" s="101" t="str">
        <f ca="1">IFERROR(IF($F$22="TEMPF",RTD("ice.xl",,"*H",$O27,BI$7,"D",BI$6,,,1)*(9/5)+32,RTD("ice.xl",,"*H",$O27,BI$7,"D",BI$6,,,1)*BI$8),"-")</f>
        <v>-</v>
      </c>
      <c r="BJ27" s="102" t="str">
        <f ca="1">IFERROR(IF($F$22="TEMPF",RTD("ice.xl",,"*H",$O27,BJ$7,"D",BJ$6,,,1)*(9/5)+32,RTD("ice.xl",,"*H",$O27,BJ$7,"D",BJ$6,,,1)*BJ$8),"-")</f>
        <v>-</v>
      </c>
      <c r="BK27" s="102" t="str">
        <f ca="1">IFERROR(IF($F$22="TEMPF",RTD("ice.xl",,"*H",$O27,BK$7,"D",BK$6,,,1)*(9/5)+32,RTD("ice.xl",,"*H",$O27,BK$7,"D",BK$6,,,1)*BK$8),"-")</f>
        <v>-</v>
      </c>
      <c r="BL27" s="103" t="str">
        <f ca="1">IFERROR(IF($F$22="TEMPF",RTD("ice.xl",,"*H",$O27,BL$7,"D",BL$6,,,1)*(9/5),RTD("ice.xl",,"*H",$O27,BL$7,"D",BL$6,,,1)*BL$8),"-")</f>
        <v>-</v>
      </c>
      <c r="BM27" s="104" t="str">
        <f ca="1">IFERROR(IF($F$22="TEMPF",RTD("ice.xl",,"*H",$O27,BM$7,"D",BM$6,,,1)*(9/5),RTD("ice.xl",,"*H",$O27,BM$7,"D",BM$6,,,1)*BM$8),"-")</f>
        <v>-</v>
      </c>
      <c r="BN27" s="101" t="str">
        <f ca="1">IFERROR(IF($F$22="TEMPF",RTD("ice.xl",,"*H",$O27,BN$7,"D",BN$6,,,1)*(9/5)+32,RTD("ice.xl",,"*H",$O27,BN$7,"D",BN$6,,,1)*BN$8),"-")</f>
        <v>-</v>
      </c>
      <c r="BO27" s="102" t="str">
        <f ca="1">IFERROR(IF($F$22="TEMPF",RTD("ice.xl",,"*H",$O27,BO$7,"D",BO$6,,,1)*(9/5)+32,RTD("ice.xl",,"*H",$O27,BO$7,"D",BO$6,,,1)*BO$8),"-")</f>
        <v>-</v>
      </c>
      <c r="BP27" s="102" t="str">
        <f ca="1">IFERROR(IF($F$22="TEMPF",RTD("ice.xl",,"*H",$O27,BP$7,"D",BP$6,,,1)*(9/5)+32,RTD("ice.xl",,"*H",$O27,BP$7,"D",BP$6,,,1)*BP$8),"-")</f>
        <v>-</v>
      </c>
      <c r="BQ27" s="103" t="str">
        <f ca="1">IFERROR(IF($F$22="TEMPF",RTD("ice.xl",,"*H",$O27,BQ$7,"D",BQ$6,,,1)*(9/5),RTD("ice.xl",,"*H",$O27,BQ$7,"D",BQ$6,,,1)*BQ$8),"-")</f>
        <v>-</v>
      </c>
      <c r="BR27" s="104" t="str">
        <f ca="1">IFERROR(IF($F$22="TEMPF",RTD("ice.xl",,"*H",$O27,BR$7,"D",BR$6,,,1)*(9/5),RTD("ice.xl",,"*H",$O27,BR$7,"D",BR$6,,,1)*BR$8),"-")</f>
        <v>-</v>
      </c>
      <c r="BS27" s="101" t="str">
        <f ca="1">IFERROR(IF($F$22="TEMPF",RTD("ice.xl",,"*H",$O27,BS$7,"D",BS$6,,,1)*(9/5)+32,RTD("ice.xl",,"*H",$O27,BS$7,"D",BS$6,,,1)*BS$8),"-")</f>
        <v>-</v>
      </c>
      <c r="BT27" s="102" t="str">
        <f ca="1">IFERROR(IF($F$22="TEMPF",RTD("ice.xl",,"*H",$O27,BT$7,"D",BT$6,,,1)*(9/5)+32,RTD("ice.xl",,"*H",$O27,BT$7,"D",BT$6,,,1)*BT$8),"-")</f>
        <v>-</v>
      </c>
      <c r="BU27" s="102" t="str">
        <f ca="1">IFERROR(IF($F$22="TEMPF",RTD("ice.xl",,"*H",$O27,BU$7,"D",BU$6,,,1)*(9/5)+32,RTD("ice.xl",,"*H",$O27,BU$7,"D",BU$6,,,1)*BU$8),"-")</f>
        <v>-</v>
      </c>
      <c r="BV27" s="103" t="str">
        <f ca="1">IFERROR(IF($F$22="TEMPF",RTD("ice.xl",,"*H",$O27,BV$7,"D",BV$6,,,1)*(9/5),RTD("ice.xl",,"*H",$O27,BV$7,"D",BV$6,,,1)*BV$8),"-")</f>
        <v>-</v>
      </c>
      <c r="BW27" s="104" t="str">
        <f ca="1">IFERROR(IF($F$22="TEMPF",RTD("ice.xl",,"*H",$O27,BW$7,"D",BW$6,,,1)*(9/5),RTD("ice.xl",,"*H",$O27,BW$7,"D",BW$6,,,1)*BW$8),"-")</f>
        <v>-</v>
      </c>
      <c r="BX27" s="101" t="str">
        <f ca="1">IFERROR(IF($F$22="TEMPF",RTD("ice.xl",,"*H",$O27,BX$7,"D",BX$6,,,1)*(9/5)+32,RTD("ice.xl",,"*H",$O27,BX$7,"D",BX$6,,,1)*BX$8),"-")</f>
        <v>-</v>
      </c>
      <c r="BY27" s="102" t="str">
        <f ca="1">IFERROR(IF($F$22="TEMPF",RTD("ice.xl",,"*H",$O27,BY$7,"D",BY$6,,,1)*(9/5)+32,RTD("ice.xl",,"*H",$O27,BY$7,"D",BY$6,,,1)*BY$8),"-")</f>
        <v>-</v>
      </c>
      <c r="BZ27" s="102" t="str">
        <f ca="1">IFERROR(IF($F$22="TEMPF",RTD("ice.xl",,"*H",$O27,BZ$7,"D",BZ$6,,,1)*(9/5)+32,RTD("ice.xl",,"*H",$O27,BZ$7,"D",BZ$6,,,1)*BZ$8),"-")</f>
        <v>-</v>
      </c>
      <c r="CA27" s="103" t="str">
        <f ca="1">IFERROR(IF($F$22="TEMPF",RTD("ice.xl",,"*H",$O27,CA$7,"D",CA$6,,,1)*(9/5),RTD("ice.xl",,"*H",$O27,CA$7,"D",CA$6,,,1)*CA$8),"-")</f>
        <v>-</v>
      </c>
      <c r="CB27" s="104" t="str">
        <f ca="1">IFERROR(IF($F$22="TEMPF",RTD("ice.xl",,"*H",$O27,CB$7,"D",CB$6,,,1)*(9/5),RTD("ice.xl",,"*H",$O27,CB$7,"D",CB$6,,,1)*CB$8),"-")</f>
        <v>-</v>
      </c>
      <c r="CC27" s="101" t="str">
        <f ca="1">IFERROR(IF($F$22="TEMPF",RTD("ice.xl",,"*H",$O27,CC$7,"D",CC$6,,,1)*(9/5)+32,RTD("ice.xl",,"*H",$O27,CC$7,"D",CC$6,,,1)*CC$8),"-")</f>
        <v>-</v>
      </c>
      <c r="CD27" s="102" t="str">
        <f ca="1">IFERROR(IF($F$22="TEMPF",RTD("ice.xl",,"*H",$O27,CD$7,"D",CD$6,,,1)*(9/5)+32,RTD("ice.xl",,"*H",$O27,CD$7,"D",CD$6,,,1)*CD$8),"-")</f>
        <v>-</v>
      </c>
      <c r="CE27" s="102" t="str">
        <f ca="1">IFERROR(IF($F$22="TEMPF",RTD("ice.xl",,"*H",$O27,CE$7,"D",CE$6,,,1)*(9/5)+32,RTD("ice.xl",,"*H",$O27,CE$7,"D",CE$6,,,1)*CE$8),"-")</f>
        <v>-</v>
      </c>
      <c r="CF27" s="103" t="str">
        <f ca="1">IFERROR(IF($F$22="TEMPF",RTD("ice.xl",,"*H",$O27,CF$7,"D",CF$6,,,1)*(9/5),RTD("ice.xl",,"*H",$O27,CF$7,"D",CF$6,,,1)*CF$8),"-")</f>
        <v>-</v>
      </c>
      <c r="CG27" s="104" t="str">
        <f ca="1">IFERROR(IF($F$22="TEMPF",RTD("ice.xl",,"*H",$O27,CG$7,"D",CG$6,,,1)*(9/5),RTD("ice.xl",,"*H",$O27,CG$7,"D",CG$6,,,1)*CG$8),"-")</f>
        <v>-</v>
      </c>
      <c r="CH27" s="101" t="str">
        <f ca="1">IFERROR(IF($F$22="TEMPF",RTD("ice.xl",,"*H",$O27,CH$7,"D",CH$6,,,1)*(9/5)+32,RTD("ice.xl",,"*H",$O27,CH$7,"D",CH$6,,,1)*CH$8),"-")</f>
        <v>-</v>
      </c>
      <c r="CI27" s="102" t="str">
        <f ca="1">IFERROR(IF($F$22="TEMPF",RTD("ice.xl",,"*H",$O27,CI$7,"D",CI$6,,,1)*(9/5)+32,RTD("ice.xl",,"*H",$O27,CI$7,"D",CI$6,,,1)*CI$8),"-")</f>
        <v>-</v>
      </c>
      <c r="CJ27" s="102" t="str">
        <f ca="1">IFERROR(IF($F$22="TEMPF",RTD("ice.xl",,"*H",$O27,CJ$7,"D",CJ$6,,,1)*(9/5)+32,RTD("ice.xl",,"*H",$O27,CJ$7,"D",CJ$6,,,1)*CJ$8),"-")</f>
        <v>-</v>
      </c>
      <c r="CK27" s="103" t="str">
        <f ca="1">IFERROR(IF($F$22="TEMPF",RTD("ice.xl",,"*H",$O27,CK$7,"D",CK$6,,,1)*(9/5),RTD("ice.xl",,"*H",$O27,CK$7,"D",CK$6,,,1)*CK$8),"-")</f>
        <v>-</v>
      </c>
      <c r="CL27" s="104" t="str">
        <f ca="1">IFERROR(IF($F$22="TEMPF",RTD("ice.xl",,"*H",$O27,CL$7,"D",CL$6,,,1)*(9/5),RTD("ice.xl",,"*H",$O27,CL$7,"D",CL$6,,,1)*CL$8),"-")</f>
        <v>-</v>
      </c>
      <c r="CM27" s="101" t="str">
        <f ca="1">IFERROR(IF($F$22="TEMPF",RTD("ice.xl",,"*H",$O27,CM$7,"D",CM$6,,,1)*(9/5)+32,RTD("ice.xl",,"*H",$O27,CM$7,"D",CM$6,,,1)*CM$8),"-")</f>
        <v>-</v>
      </c>
      <c r="CN27" s="102" t="str">
        <f ca="1">IFERROR(IF($F$22="TEMPF",RTD("ice.xl",,"*H",$O27,CN$7,"D",CN$6,,,1)*(9/5)+32,RTD("ice.xl",,"*H",$O27,CN$7,"D",CN$6,,,1)*CN$8),"-")</f>
        <v>-</v>
      </c>
      <c r="CO27" s="102" t="str">
        <f ca="1">IFERROR(IF($F$22="TEMPF",RTD("ice.xl",,"*H",$O27,CO$7,"D",CO$6,,,1)*(9/5)+32,RTD("ice.xl",,"*H",$O27,CO$7,"D",CO$6,,,1)*CO$8),"-")</f>
        <v>-</v>
      </c>
      <c r="CP27" s="103" t="str">
        <f ca="1">IFERROR(IF($F$22="TEMPF",RTD("ice.xl",,"*H",$O27,CP$7,"D",CP$6,,,1)*(9/5),RTD("ice.xl",,"*H",$O27,CP$7,"D",CP$6,,,1)*CP$8),"-")</f>
        <v>-</v>
      </c>
      <c r="CQ27" s="104" t="str">
        <f ca="1">IFERROR(IF($F$22="TEMPF",RTD("ice.xl",,"*H",$O27,CQ$7,"D",CQ$6,,,1)*(9/5),RTD("ice.xl",,"*H",$O27,CQ$7,"D",CQ$6,,,1)*CQ$8),"-")</f>
        <v>-</v>
      </c>
    </row>
    <row r="28" spans="1:95" ht="15" customHeight="1" x14ac:dyDescent="0.35">
      <c r="B28" s="124"/>
      <c r="C28" s="142">
        <v>-5</v>
      </c>
      <c r="D28" s="142">
        <v>-8</v>
      </c>
      <c r="I28" s="94"/>
      <c r="J28" s="95" t="e">
        <f>VLOOKUP($I28,Master!$R$2:$S$10,2,FALSE)</f>
        <v>#N/A</v>
      </c>
      <c r="K28" s="94"/>
      <c r="L28" s="95" t="str">
        <f t="shared" si="86"/>
        <v>Location</v>
      </c>
      <c r="M28" s="96"/>
      <c r="N28" s="94" t="e">
        <f>VLOOKUP(M28,Master!$E:$F,2,FALSE)</f>
        <v>#N/A</v>
      </c>
      <c r="O28" s="50" t="e">
        <f t="shared" si="87"/>
        <v>#N/A</v>
      </c>
      <c r="P28" s="101" t="str">
        <f ca="1">IFERROR(IF($F$22="TEMPF",RTD("ice.xl",,"*H",$O28,P$7,"D",P$6,,,1)*(9/5)+32,RTD("ice.xl",,"*H",$O28,P$7,"D",P$6,,,1)*P$8),"-")</f>
        <v>-</v>
      </c>
      <c r="Q28" s="102" t="str">
        <f ca="1">IFERROR(IF($F$22="TEMPF",RTD("ice.xl",,"*H",$O28,Q$7,"D",Q$6,,,1)*(9/5)+32,RTD("ice.xl",,"*H",$O28,Q$7,"D",Q$6,,,1)*Q$8),"-")</f>
        <v>-</v>
      </c>
      <c r="R28" s="102" t="str">
        <f ca="1">IFERROR(IF($F$22="TEMPF",RTD("ice.xl",,"*H",$O28,R$7,"D",R$6,,,1)*(9/5)+32,RTD("ice.xl",,"*H",$O28,R$7,"D",R$6,,,1)*R$8),"-")</f>
        <v>-</v>
      </c>
      <c r="S28" s="103" t="str">
        <f ca="1">IFERROR(IF($F$22="TEMPF",RTD("ice.xl",,"*H",$O28,S$7,"D",S$6,,,1)*(9/5),RTD("ice.xl",,"*H",$O28,S$7,"D",S$6,,,1)*S$8),"-")</f>
        <v>-</v>
      </c>
      <c r="T28" s="104" t="str">
        <f ca="1">IFERROR(IF($F$22="TEMPF",RTD("ice.xl",,"*H",$O28,T$7,"D",T$6,,,1)*(9/5),RTD("ice.xl",,"*H",$O28,T$7,"D",T$6,,,1)*T$8),"-")</f>
        <v>-</v>
      </c>
      <c r="U28" s="101" t="str">
        <f ca="1">IFERROR(IF($F$22="TEMPF",RTD("ice.xl",,"*H",$O28,U$7,"D",U$6,,,1)*(9/5)+32,RTD("ice.xl",,"*H",$O28,U$7,"D",U$6,,,1)*U$8),"-")</f>
        <v>-</v>
      </c>
      <c r="V28" s="102" t="str">
        <f ca="1">IFERROR(IF($F$22="TEMPF",RTD("ice.xl",,"*H",$O28,V$7,"D",V$6,,,1)*(9/5)+32,RTD("ice.xl",,"*H",$O28,V$7,"D",V$6,,,1)*V$8),"-")</f>
        <v>-</v>
      </c>
      <c r="W28" s="102" t="str">
        <f ca="1">IFERROR(IF($F$22="TEMPF",RTD("ice.xl",,"*H",$O28,W$7,"D",W$6,,,1)*(9/5)+32,RTD("ice.xl",,"*H",$O28,W$7,"D",W$6,,,1)*W$8),"-")</f>
        <v>-</v>
      </c>
      <c r="X28" s="103" t="str">
        <f ca="1">IFERROR(IF($F$22="TEMPF",RTD("ice.xl",,"*H",$O28,X$7,"D",X$6,,,1)*(9/5),RTD("ice.xl",,"*H",$O28,X$7,"D",X$6,,,1)*X$8),"-")</f>
        <v>-</v>
      </c>
      <c r="Y28" s="104" t="str">
        <f ca="1">IFERROR(IF($F$22="TEMPF",RTD("ice.xl",,"*H",$O28,Y$7,"D",Y$6,,,1)*(9/5),RTD("ice.xl",,"*H",$O28,Y$7,"D",Y$6,,,1)*Y$8),"-")</f>
        <v>-</v>
      </c>
      <c r="Z28" s="101" t="str">
        <f ca="1">IFERROR(IF($F$22="TEMPF",RTD("ice.xl",,"*H",$O28,Z$7,"D",Z$6,,,1)*(9/5)+32,RTD("ice.xl",,"*H",$O28,Z$7,"D",Z$6,,,1)*Z$8),"-")</f>
        <v>-</v>
      </c>
      <c r="AA28" s="102" t="str">
        <f ca="1">IFERROR(IF($F$22="TEMPF",RTD("ice.xl",,"*H",$O28,AA$7,"D",AA$6,,,1)*(9/5)+32,RTD("ice.xl",,"*H",$O28,AA$7,"D",AA$6,,,1)*AA$8),"-")</f>
        <v>-</v>
      </c>
      <c r="AB28" s="102" t="str">
        <f ca="1">IFERROR(IF($F$22="TEMPF",RTD("ice.xl",,"*H",$O28,AB$7,"D",AB$6,,,1)*(9/5)+32,RTD("ice.xl",,"*H",$O28,AB$7,"D",AB$6,,,1)*AB$8),"-")</f>
        <v>-</v>
      </c>
      <c r="AC28" s="103" t="str">
        <f ca="1">IFERROR(IF($F$22="TEMPF",RTD("ice.xl",,"*H",$O28,AC$7,"D",AC$6,,,1)*(9/5),RTD("ice.xl",,"*H",$O28,AC$7,"D",AC$6,,,1)*AC$8),"-")</f>
        <v>-</v>
      </c>
      <c r="AD28" s="104" t="str">
        <f ca="1">IFERROR(IF($F$22="TEMPF",RTD("ice.xl",,"*H",$O28,AD$7,"D",AD$6,,,1)*(9/5),RTD("ice.xl",,"*H",$O28,AD$7,"D",AD$6,,,1)*AD$8),"-")</f>
        <v>-</v>
      </c>
      <c r="AE28" s="101" t="str">
        <f ca="1">IFERROR(IF($F$22="TEMPF",RTD("ice.xl",,"*H",$O28,AE$7,"D",AE$6,,,1)*(9/5)+32,RTD("ice.xl",,"*H",$O28,AE$7,"D",AE$6,,,1)*AE$8),"-")</f>
        <v>-</v>
      </c>
      <c r="AF28" s="102" t="str">
        <f ca="1">IFERROR(IF($F$22="TEMPF",RTD("ice.xl",,"*H",$O28,AF$7,"D",AF$6,,,1)*(9/5)+32,RTD("ice.xl",,"*H",$O28,AF$7,"D",AF$6,,,1)*AF$8),"-")</f>
        <v>-</v>
      </c>
      <c r="AG28" s="102" t="str">
        <f ca="1">IFERROR(IF($F$22="TEMPF",RTD("ice.xl",,"*H",$O28,AG$7,"D",AG$6,,,1)*(9/5)+32,RTD("ice.xl",,"*H",$O28,AG$7,"D",AG$6,,,1)*AG$8),"-")</f>
        <v>-</v>
      </c>
      <c r="AH28" s="103" t="str">
        <f ca="1">IFERROR(IF($F$22="TEMPF",RTD("ice.xl",,"*H",$O28,AH$7,"D",AH$6,,,1)*(9/5),RTD("ice.xl",,"*H",$O28,AH$7,"D",AH$6,,,1)*AH$8),"-")</f>
        <v>-</v>
      </c>
      <c r="AI28" s="104" t="str">
        <f ca="1">IFERROR(IF($F$22="TEMPF",RTD("ice.xl",,"*H",$O28,AI$7,"D",AI$6,,,1)*(9/5),RTD("ice.xl",,"*H",$O28,AI$7,"D",AI$6,,,1)*AI$8),"-")</f>
        <v>-</v>
      </c>
      <c r="AJ28" s="101" t="str">
        <f ca="1">IFERROR(IF($F$22="TEMPF",RTD("ice.xl",,"*H",$O28,AJ$7,"D",AJ$6,,,1)*(9/5)+32,RTD("ice.xl",,"*H",$O28,AJ$7,"D",AJ$6,,,1)*AJ$8),"-")</f>
        <v>-</v>
      </c>
      <c r="AK28" s="102" t="str">
        <f ca="1">IFERROR(IF($F$22="TEMPF",RTD("ice.xl",,"*H",$O28,AK$7,"D",AK$6,,,1)*(9/5)+32,RTD("ice.xl",,"*H",$O28,AK$7,"D",AK$6,,,1)*AK$8),"-")</f>
        <v>-</v>
      </c>
      <c r="AL28" s="102" t="str">
        <f ca="1">IFERROR(IF($F$22="TEMPF",RTD("ice.xl",,"*H",$O28,AL$7,"D",AL$6,,,1)*(9/5)+32,RTD("ice.xl",,"*H",$O28,AL$7,"D",AL$6,,,1)*AL$8),"-")</f>
        <v>-</v>
      </c>
      <c r="AM28" s="103" t="str">
        <f ca="1">IFERROR(IF($F$22="TEMPF",RTD("ice.xl",,"*H",$O28,AM$7,"D",AM$6,,,1)*(9/5),RTD("ice.xl",,"*H",$O28,AM$7,"D",AM$6,,,1)*AM$8),"-")</f>
        <v>-</v>
      </c>
      <c r="AN28" s="104" t="str">
        <f ca="1">IFERROR(IF($F$22="TEMPF",RTD("ice.xl",,"*H",$O28,AN$7,"D",AN$6,,,1)*(9/5),RTD("ice.xl",,"*H",$O28,AN$7,"D",AN$6,,,1)*AN$8),"-")</f>
        <v>-</v>
      </c>
      <c r="AO28" s="101" t="str">
        <f ca="1">IFERROR(IF($F$22="TEMPF",RTD("ice.xl",,"*H",$O28,AO$7,"D",AO$6,,,1)*(9/5)+32,RTD("ice.xl",,"*H",$O28,AO$7,"D",AO$6,,,1)*AO$8),"-")</f>
        <v>-</v>
      </c>
      <c r="AP28" s="102" t="str">
        <f ca="1">IFERROR(IF($F$22="TEMPF",RTD("ice.xl",,"*H",$O28,AP$7,"D",AP$6,,,1)*(9/5)+32,RTD("ice.xl",,"*H",$O28,AP$7,"D",AP$6,,,1)*AP$8),"-")</f>
        <v>-</v>
      </c>
      <c r="AQ28" s="102" t="str">
        <f ca="1">IFERROR(IF($F$22="TEMPF",RTD("ice.xl",,"*H",$O28,AQ$7,"D",AQ$6,,,1)*(9/5)+32,RTD("ice.xl",,"*H",$O28,AQ$7,"D",AQ$6,,,1)*AQ$8),"-")</f>
        <v>-</v>
      </c>
      <c r="AR28" s="103" t="str">
        <f ca="1">IFERROR(IF($F$22="TEMPF",RTD("ice.xl",,"*H",$O28,AR$7,"D",AR$6,,,1)*(9/5),RTD("ice.xl",,"*H",$O28,AR$7,"D",AR$6,,,1)*AR$8),"-")</f>
        <v>-</v>
      </c>
      <c r="AS28" s="104" t="str">
        <f ca="1">IFERROR(IF($F$22="TEMPF",RTD("ice.xl",,"*H",$O28,AS$7,"D",AS$6,,,1)*(9/5),RTD("ice.xl",,"*H",$O28,AS$7,"D",AS$6,,,1)*AS$8),"-")</f>
        <v>-</v>
      </c>
      <c r="AT28" s="101" t="str">
        <f ca="1">IFERROR(IF($F$22="TEMPF",RTD("ice.xl",,"*H",$O28,AT$7,"D",AT$6,,,1)*(9/5)+32,RTD("ice.xl",,"*H",$O28,AT$7,"D",AT$6,,,1)*AT$8),"-")</f>
        <v>-</v>
      </c>
      <c r="AU28" s="102" t="str">
        <f ca="1">IFERROR(IF($F$22="TEMPF",RTD("ice.xl",,"*H",$O28,AU$7,"D",AU$6,,,1)*(9/5)+32,RTD("ice.xl",,"*H",$O28,AU$7,"D",AU$6,,,1)*AU$8),"-")</f>
        <v>-</v>
      </c>
      <c r="AV28" s="102" t="str">
        <f ca="1">IFERROR(IF($F$22="TEMPF",RTD("ice.xl",,"*H",$O28,AV$7,"D",AV$6,,,1)*(9/5)+32,RTD("ice.xl",,"*H",$O28,AV$7,"D",AV$6,,,1)*AV$8),"-")</f>
        <v>-</v>
      </c>
      <c r="AW28" s="103" t="str">
        <f ca="1">IFERROR(IF($F$22="TEMPF",RTD("ice.xl",,"*H",$O28,AW$7,"D",AW$6,,,1)*(9/5),RTD("ice.xl",,"*H",$O28,AW$7,"D",AW$6,,,1)*AW$8),"-")</f>
        <v>-</v>
      </c>
      <c r="AX28" s="104" t="str">
        <f ca="1">IFERROR(IF($F$22="TEMPF",RTD("ice.xl",,"*H",$O28,AX$7,"D",AX$6,,,1)*(9/5),RTD("ice.xl",,"*H",$O28,AX$7,"D",AX$6,,,1)*AX$8),"-")</f>
        <v>-</v>
      </c>
      <c r="AY28" s="101" t="str">
        <f ca="1">IFERROR(IF($F$22="TEMPF",RTD("ice.xl",,"*H",$O28,AY$7,"D",AY$6,,,1)*(9/5)+32,RTD("ice.xl",,"*H",$O28,AY$7,"D",AY$6,,,1)*AY$8),"-")</f>
        <v>-</v>
      </c>
      <c r="AZ28" s="102" t="str">
        <f ca="1">IFERROR(IF($F$22="TEMPF",RTD("ice.xl",,"*H",$O28,AZ$7,"D",AZ$6,,,1)*(9/5)+32,RTD("ice.xl",,"*H",$O28,AZ$7,"D",AZ$6,,,1)*AZ$8),"-")</f>
        <v>-</v>
      </c>
      <c r="BA28" s="102" t="str">
        <f ca="1">IFERROR(IF($F$22="TEMPF",RTD("ice.xl",,"*H",$O28,BA$7,"D",BA$6,,,1)*(9/5)+32,RTD("ice.xl",,"*H",$O28,BA$7,"D",BA$6,,,1)*BA$8),"-")</f>
        <v>-</v>
      </c>
      <c r="BB28" s="103" t="str">
        <f ca="1">IFERROR(IF($F$22="TEMPF",RTD("ice.xl",,"*H",$O28,BB$7,"D",BB$6,,,1)*(9/5),RTD("ice.xl",,"*H",$O28,BB$7,"D",BB$6,,,1)*BB$8),"-")</f>
        <v>-</v>
      </c>
      <c r="BC28" s="104" t="str">
        <f ca="1">IFERROR(IF($F$22="TEMPF",RTD("ice.xl",,"*H",$O28,BC$7,"D",BC$6,,,1)*(9/5),RTD("ice.xl",,"*H",$O28,BC$7,"D",BC$6,,,1)*BC$8),"-")</f>
        <v>-</v>
      </c>
      <c r="BD28" s="101" t="str">
        <f ca="1">IFERROR(IF($F$22="TEMPF",RTD("ice.xl",,"*H",$O28,BD$7,"D",BD$6,,,1)*(9/5)+32,RTD("ice.xl",,"*H",$O28,BD$7,"D",BD$6,,,1)*BD$8),"-")</f>
        <v>-</v>
      </c>
      <c r="BE28" s="102" t="str">
        <f ca="1">IFERROR(IF($F$22="TEMPF",RTD("ice.xl",,"*H",$O28,BE$7,"D",BE$6,,,1)*(9/5)+32,RTD("ice.xl",,"*H",$O28,BE$7,"D",BE$6,,,1)*BE$8),"-")</f>
        <v>-</v>
      </c>
      <c r="BF28" s="102" t="str">
        <f ca="1">IFERROR(IF($F$22="TEMPF",RTD("ice.xl",,"*H",$O28,BF$7,"D",BF$6,,,1)*(9/5)+32,RTD("ice.xl",,"*H",$O28,BF$7,"D",BF$6,,,1)*BF$8),"-")</f>
        <v>-</v>
      </c>
      <c r="BG28" s="103" t="str">
        <f ca="1">IFERROR(IF($F$22="TEMPF",RTD("ice.xl",,"*H",$O28,BG$7,"D",BG$6,,,1)*(9/5),RTD("ice.xl",,"*H",$O28,BG$7,"D",BG$6,,,1)*BG$8),"-")</f>
        <v>-</v>
      </c>
      <c r="BH28" s="104" t="str">
        <f ca="1">IFERROR(IF($F$22="TEMPF",RTD("ice.xl",,"*H",$O28,BH$7,"D",BH$6,,,1)*(9/5),RTD("ice.xl",,"*H",$O28,BH$7,"D",BH$6,,,1)*BH$8),"-")</f>
        <v>-</v>
      </c>
      <c r="BI28" s="101" t="str">
        <f ca="1">IFERROR(IF($F$22="TEMPF",RTD("ice.xl",,"*H",$O28,BI$7,"D",BI$6,,,1)*(9/5)+32,RTD("ice.xl",,"*H",$O28,BI$7,"D",BI$6,,,1)*BI$8),"-")</f>
        <v>-</v>
      </c>
      <c r="BJ28" s="102" t="str">
        <f ca="1">IFERROR(IF($F$22="TEMPF",RTD("ice.xl",,"*H",$O28,BJ$7,"D",BJ$6,,,1)*(9/5)+32,RTD("ice.xl",,"*H",$O28,BJ$7,"D",BJ$6,,,1)*BJ$8),"-")</f>
        <v>-</v>
      </c>
      <c r="BK28" s="102" t="str">
        <f ca="1">IFERROR(IF($F$22="TEMPF",RTD("ice.xl",,"*H",$O28,BK$7,"D",BK$6,,,1)*(9/5)+32,RTD("ice.xl",,"*H",$O28,BK$7,"D",BK$6,,,1)*BK$8),"-")</f>
        <v>-</v>
      </c>
      <c r="BL28" s="103" t="str">
        <f ca="1">IFERROR(IF($F$22="TEMPF",RTD("ice.xl",,"*H",$O28,BL$7,"D",BL$6,,,1)*(9/5),RTD("ice.xl",,"*H",$O28,BL$7,"D",BL$6,,,1)*BL$8),"-")</f>
        <v>-</v>
      </c>
      <c r="BM28" s="104" t="str">
        <f ca="1">IFERROR(IF($F$22="TEMPF",RTD("ice.xl",,"*H",$O28,BM$7,"D",BM$6,,,1)*(9/5),RTD("ice.xl",,"*H",$O28,BM$7,"D",BM$6,,,1)*BM$8),"-")</f>
        <v>-</v>
      </c>
      <c r="BN28" s="101" t="str">
        <f ca="1">IFERROR(IF($F$22="TEMPF",RTD("ice.xl",,"*H",$O28,BN$7,"D",BN$6,,,1)*(9/5)+32,RTD("ice.xl",,"*H",$O28,BN$7,"D",BN$6,,,1)*BN$8),"-")</f>
        <v>-</v>
      </c>
      <c r="BO28" s="102" t="str">
        <f ca="1">IFERROR(IF($F$22="TEMPF",RTD("ice.xl",,"*H",$O28,BO$7,"D",BO$6,,,1)*(9/5)+32,RTD("ice.xl",,"*H",$O28,BO$7,"D",BO$6,,,1)*BO$8),"-")</f>
        <v>-</v>
      </c>
      <c r="BP28" s="102" t="str">
        <f ca="1">IFERROR(IF($F$22="TEMPF",RTD("ice.xl",,"*H",$O28,BP$7,"D",BP$6,,,1)*(9/5)+32,RTD("ice.xl",,"*H",$O28,BP$7,"D",BP$6,,,1)*BP$8),"-")</f>
        <v>-</v>
      </c>
      <c r="BQ28" s="103" t="str">
        <f ca="1">IFERROR(IF($F$22="TEMPF",RTD("ice.xl",,"*H",$O28,BQ$7,"D",BQ$6,,,1)*(9/5),RTD("ice.xl",,"*H",$O28,BQ$7,"D",BQ$6,,,1)*BQ$8),"-")</f>
        <v>-</v>
      </c>
      <c r="BR28" s="104" t="str">
        <f ca="1">IFERROR(IF($F$22="TEMPF",RTD("ice.xl",,"*H",$O28,BR$7,"D",BR$6,,,1)*(9/5),RTD("ice.xl",,"*H",$O28,BR$7,"D",BR$6,,,1)*BR$8),"-")</f>
        <v>-</v>
      </c>
      <c r="BS28" s="101" t="str">
        <f ca="1">IFERROR(IF($F$22="TEMPF",RTD("ice.xl",,"*H",$O28,BS$7,"D",BS$6,,,1)*(9/5)+32,RTD("ice.xl",,"*H",$O28,BS$7,"D",BS$6,,,1)*BS$8),"-")</f>
        <v>-</v>
      </c>
      <c r="BT28" s="102" t="str">
        <f ca="1">IFERROR(IF($F$22="TEMPF",RTD("ice.xl",,"*H",$O28,BT$7,"D",BT$6,,,1)*(9/5)+32,RTD("ice.xl",,"*H",$O28,BT$7,"D",BT$6,,,1)*BT$8),"-")</f>
        <v>-</v>
      </c>
      <c r="BU28" s="102" t="str">
        <f ca="1">IFERROR(IF($F$22="TEMPF",RTD("ice.xl",,"*H",$O28,BU$7,"D",BU$6,,,1)*(9/5)+32,RTD("ice.xl",,"*H",$O28,BU$7,"D",BU$6,,,1)*BU$8),"-")</f>
        <v>-</v>
      </c>
      <c r="BV28" s="103" t="str">
        <f ca="1">IFERROR(IF($F$22="TEMPF",RTD("ice.xl",,"*H",$O28,BV$7,"D",BV$6,,,1)*(9/5),RTD("ice.xl",,"*H",$O28,BV$7,"D",BV$6,,,1)*BV$8),"-")</f>
        <v>-</v>
      </c>
      <c r="BW28" s="104" t="str">
        <f ca="1">IFERROR(IF($F$22="TEMPF",RTD("ice.xl",,"*H",$O28,BW$7,"D",BW$6,,,1)*(9/5),RTD("ice.xl",,"*H",$O28,BW$7,"D",BW$6,,,1)*BW$8),"-")</f>
        <v>-</v>
      </c>
      <c r="BX28" s="101" t="str">
        <f ca="1">IFERROR(IF($F$22="TEMPF",RTD("ice.xl",,"*H",$O28,BX$7,"D",BX$6,,,1)*(9/5)+32,RTD("ice.xl",,"*H",$O28,BX$7,"D",BX$6,,,1)*BX$8),"-")</f>
        <v>-</v>
      </c>
      <c r="BY28" s="102" t="str">
        <f ca="1">IFERROR(IF($F$22="TEMPF",RTD("ice.xl",,"*H",$O28,BY$7,"D",BY$6,,,1)*(9/5)+32,RTD("ice.xl",,"*H",$O28,BY$7,"D",BY$6,,,1)*BY$8),"-")</f>
        <v>-</v>
      </c>
      <c r="BZ28" s="102" t="str">
        <f ca="1">IFERROR(IF($F$22="TEMPF",RTD("ice.xl",,"*H",$O28,BZ$7,"D",BZ$6,,,1)*(9/5)+32,RTD("ice.xl",,"*H",$O28,BZ$7,"D",BZ$6,,,1)*BZ$8),"-")</f>
        <v>-</v>
      </c>
      <c r="CA28" s="103" t="str">
        <f ca="1">IFERROR(IF($F$22="TEMPF",RTD("ice.xl",,"*H",$O28,CA$7,"D",CA$6,,,1)*(9/5),RTD("ice.xl",,"*H",$O28,CA$7,"D",CA$6,,,1)*CA$8),"-")</f>
        <v>-</v>
      </c>
      <c r="CB28" s="104" t="str">
        <f ca="1">IFERROR(IF($F$22="TEMPF",RTD("ice.xl",,"*H",$O28,CB$7,"D",CB$6,,,1)*(9/5),RTD("ice.xl",,"*H",$O28,CB$7,"D",CB$6,,,1)*CB$8),"-")</f>
        <v>-</v>
      </c>
      <c r="CC28" s="101" t="str">
        <f ca="1">IFERROR(IF($F$22="TEMPF",RTD("ice.xl",,"*H",$O28,CC$7,"D",CC$6,,,1)*(9/5)+32,RTD("ice.xl",,"*H",$O28,CC$7,"D",CC$6,,,1)*CC$8),"-")</f>
        <v>-</v>
      </c>
      <c r="CD28" s="102" t="str">
        <f ca="1">IFERROR(IF($F$22="TEMPF",RTD("ice.xl",,"*H",$O28,CD$7,"D",CD$6,,,1)*(9/5)+32,RTD("ice.xl",,"*H",$O28,CD$7,"D",CD$6,,,1)*CD$8),"-")</f>
        <v>-</v>
      </c>
      <c r="CE28" s="102" t="str">
        <f ca="1">IFERROR(IF($F$22="TEMPF",RTD("ice.xl",,"*H",$O28,CE$7,"D",CE$6,,,1)*(9/5)+32,RTD("ice.xl",,"*H",$O28,CE$7,"D",CE$6,,,1)*CE$8),"-")</f>
        <v>-</v>
      </c>
      <c r="CF28" s="103" t="str">
        <f ca="1">IFERROR(IF($F$22="TEMPF",RTD("ice.xl",,"*H",$O28,CF$7,"D",CF$6,,,1)*(9/5),RTD("ice.xl",,"*H",$O28,CF$7,"D",CF$6,,,1)*CF$8),"-")</f>
        <v>-</v>
      </c>
      <c r="CG28" s="104" t="str">
        <f ca="1">IFERROR(IF($F$22="TEMPF",RTD("ice.xl",,"*H",$O28,CG$7,"D",CG$6,,,1)*(9/5),RTD("ice.xl",,"*H",$O28,CG$7,"D",CG$6,,,1)*CG$8),"-")</f>
        <v>-</v>
      </c>
      <c r="CH28" s="101" t="str">
        <f ca="1">IFERROR(IF($F$22="TEMPF",RTD("ice.xl",,"*H",$O28,CH$7,"D",CH$6,,,1)*(9/5)+32,RTD("ice.xl",,"*H",$O28,CH$7,"D",CH$6,,,1)*CH$8),"-")</f>
        <v>-</v>
      </c>
      <c r="CI28" s="102" t="str">
        <f ca="1">IFERROR(IF($F$22="TEMPF",RTD("ice.xl",,"*H",$O28,CI$7,"D",CI$6,,,1)*(9/5)+32,RTD("ice.xl",,"*H",$O28,CI$7,"D",CI$6,,,1)*CI$8),"-")</f>
        <v>-</v>
      </c>
      <c r="CJ28" s="102" t="str">
        <f ca="1">IFERROR(IF($F$22="TEMPF",RTD("ice.xl",,"*H",$O28,CJ$7,"D",CJ$6,,,1)*(9/5)+32,RTD("ice.xl",,"*H",$O28,CJ$7,"D",CJ$6,,,1)*CJ$8),"-")</f>
        <v>-</v>
      </c>
      <c r="CK28" s="103" t="str">
        <f ca="1">IFERROR(IF($F$22="TEMPF",RTD("ice.xl",,"*H",$O28,CK$7,"D",CK$6,,,1)*(9/5),RTD("ice.xl",,"*H",$O28,CK$7,"D",CK$6,,,1)*CK$8),"-")</f>
        <v>-</v>
      </c>
      <c r="CL28" s="104" t="str">
        <f ca="1">IFERROR(IF($F$22="TEMPF",RTD("ice.xl",,"*H",$O28,CL$7,"D",CL$6,,,1)*(9/5),RTD("ice.xl",,"*H",$O28,CL$7,"D",CL$6,,,1)*CL$8),"-")</f>
        <v>-</v>
      </c>
      <c r="CM28" s="101" t="str">
        <f ca="1">IFERROR(IF($F$22="TEMPF",RTD("ice.xl",,"*H",$O28,CM$7,"D",CM$6,,,1)*(9/5)+32,RTD("ice.xl",,"*H",$O28,CM$7,"D",CM$6,,,1)*CM$8),"-")</f>
        <v>-</v>
      </c>
      <c r="CN28" s="102" t="str">
        <f ca="1">IFERROR(IF($F$22="TEMPF",RTD("ice.xl",,"*H",$O28,CN$7,"D",CN$6,,,1)*(9/5)+32,RTD("ice.xl",,"*H",$O28,CN$7,"D",CN$6,,,1)*CN$8),"-")</f>
        <v>-</v>
      </c>
      <c r="CO28" s="102" t="str">
        <f ca="1">IFERROR(IF($F$22="TEMPF",RTD("ice.xl",,"*H",$O28,CO$7,"D",CO$6,,,1)*(9/5)+32,RTD("ice.xl",,"*H",$O28,CO$7,"D",CO$6,,,1)*CO$8),"-")</f>
        <v>-</v>
      </c>
      <c r="CP28" s="103" t="str">
        <f ca="1">IFERROR(IF($F$22="TEMPF",RTD("ice.xl",,"*H",$O28,CP$7,"D",CP$6,,,1)*(9/5),RTD("ice.xl",,"*H",$O28,CP$7,"D",CP$6,,,1)*CP$8),"-")</f>
        <v>-</v>
      </c>
      <c r="CQ28" s="104" t="str">
        <f ca="1">IFERROR(IF($F$22="TEMPF",RTD("ice.xl",,"*H",$O28,CQ$7,"D",CQ$6,,,1)*(9/5),RTD("ice.xl",,"*H",$O28,CQ$7,"D",CQ$6,,,1)*CQ$8),"-")</f>
        <v>-</v>
      </c>
    </row>
    <row r="29" spans="1:95" x14ac:dyDescent="0.35">
      <c r="B29" s="125"/>
      <c r="C29" s="142">
        <v>-8</v>
      </c>
      <c r="D29" s="142">
        <v>-15</v>
      </c>
      <c r="I29" s="94"/>
      <c r="J29" s="95" t="e">
        <f>VLOOKUP($I29,Master!$R$2:$S$10,2,FALSE)</f>
        <v>#N/A</v>
      </c>
      <c r="K29" s="94"/>
      <c r="L29" s="95" t="str">
        <f t="shared" si="86"/>
        <v>Location</v>
      </c>
      <c r="M29" s="96"/>
      <c r="N29" s="94" t="e">
        <f>VLOOKUP(M29,Master!$E:$F,2,FALSE)</f>
        <v>#N/A</v>
      </c>
      <c r="O29" s="50" t="e">
        <f t="shared" si="87"/>
        <v>#N/A</v>
      </c>
      <c r="P29" s="101" t="str">
        <f ca="1">IFERROR(IF($F$22="TEMPF",RTD("ice.xl",,"*H",$O29,P$7,"D",P$6,,,1)*(9/5)+32,RTD("ice.xl",,"*H",$O29,P$7,"D",P$6,,,1)*P$8),"-")</f>
        <v>-</v>
      </c>
      <c r="Q29" s="102" t="str">
        <f ca="1">IFERROR(IF($F$22="TEMPF",RTD("ice.xl",,"*H",$O29,Q$7,"D",Q$6,,,1)*(9/5)+32,RTD("ice.xl",,"*H",$O29,Q$7,"D",Q$6,,,1)*Q$8),"-")</f>
        <v>-</v>
      </c>
      <c r="R29" s="102" t="str">
        <f ca="1">IFERROR(IF($F$22="TEMPF",RTD("ice.xl",,"*H",$O29,R$7,"D",R$6,,,1)*(9/5)+32,RTD("ice.xl",,"*H",$O29,R$7,"D",R$6,,,1)*R$8),"-")</f>
        <v>-</v>
      </c>
      <c r="S29" s="103" t="str">
        <f ca="1">IFERROR(IF($F$22="TEMPF",RTD("ice.xl",,"*H",$O29,S$7,"D",S$6,,,1)*(9/5),RTD("ice.xl",,"*H",$O29,S$7,"D",S$6,,,1)*S$8),"-")</f>
        <v>-</v>
      </c>
      <c r="T29" s="104" t="str">
        <f ca="1">IFERROR(IF($F$22="TEMPF",RTD("ice.xl",,"*H",$O29,T$7,"D",T$6,,,1)*(9/5),RTD("ice.xl",,"*H",$O29,T$7,"D",T$6,,,1)*T$8),"-")</f>
        <v>-</v>
      </c>
      <c r="U29" s="101" t="str">
        <f ca="1">IFERROR(IF($F$22="TEMPF",RTD("ice.xl",,"*H",$O29,U$7,"D",U$6,,,1)*(9/5)+32,RTD("ice.xl",,"*H",$O29,U$7,"D",U$6,,,1)*U$8),"-")</f>
        <v>-</v>
      </c>
      <c r="V29" s="102" t="str">
        <f ca="1">IFERROR(IF($F$22="TEMPF",RTD("ice.xl",,"*H",$O29,V$7,"D",V$6,,,1)*(9/5)+32,RTD("ice.xl",,"*H",$O29,V$7,"D",V$6,,,1)*V$8),"-")</f>
        <v>-</v>
      </c>
      <c r="W29" s="102" t="str">
        <f ca="1">IFERROR(IF($F$22="TEMPF",RTD("ice.xl",,"*H",$O29,W$7,"D",W$6,,,1)*(9/5)+32,RTD("ice.xl",,"*H",$O29,W$7,"D",W$6,,,1)*W$8),"-")</f>
        <v>-</v>
      </c>
      <c r="X29" s="103" t="str">
        <f ca="1">IFERROR(IF($F$22="TEMPF",RTD("ice.xl",,"*H",$O29,X$7,"D",X$6,,,1)*(9/5),RTD("ice.xl",,"*H",$O29,X$7,"D",X$6,,,1)*X$8),"-")</f>
        <v>-</v>
      </c>
      <c r="Y29" s="104" t="str">
        <f ca="1">IFERROR(IF($F$22="TEMPF",RTD("ice.xl",,"*H",$O29,Y$7,"D",Y$6,,,1)*(9/5),RTD("ice.xl",,"*H",$O29,Y$7,"D",Y$6,,,1)*Y$8),"-")</f>
        <v>-</v>
      </c>
      <c r="Z29" s="101" t="str">
        <f ca="1">IFERROR(IF($F$22="TEMPF",RTD("ice.xl",,"*H",$O29,Z$7,"D",Z$6,,,1)*(9/5)+32,RTD("ice.xl",,"*H",$O29,Z$7,"D",Z$6,,,1)*Z$8),"-")</f>
        <v>-</v>
      </c>
      <c r="AA29" s="102" t="str">
        <f ca="1">IFERROR(IF($F$22="TEMPF",RTD("ice.xl",,"*H",$O29,AA$7,"D",AA$6,,,1)*(9/5)+32,RTD("ice.xl",,"*H",$O29,AA$7,"D",AA$6,,,1)*AA$8),"-")</f>
        <v>-</v>
      </c>
      <c r="AB29" s="102" t="str">
        <f ca="1">IFERROR(IF($F$22="TEMPF",RTD("ice.xl",,"*H",$O29,AB$7,"D",AB$6,,,1)*(9/5)+32,RTD("ice.xl",,"*H",$O29,AB$7,"D",AB$6,,,1)*AB$8),"-")</f>
        <v>-</v>
      </c>
      <c r="AC29" s="103" t="str">
        <f ca="1">IFERROR(IF($F$22="TEMPF",RTD("ice.xl",,"*H",$O29,AC$7,"D",AC$6,,,1)*(9/5),RTD("ice.xl",,"*H",$O29,AC$7,"D",AC$6,,,1)*AC$8),"-")</f>
        <v>-</v>
      </c>
      <c r="AD29" s="104" t="str">
        <f ca="1">IFERROR(IF($F$22="TEMPF",RTD("ice.xl",,"*H",$O29,AD$7,"D",AD$6,,,1)*(9/5),RTD("ice.xl",,"*H",$O29,AD$7,"D",AD$6,,,1)*AD$8),"-")</f>
        <v>-</v>
      </c>
      <c r="AE29" s="101" t="str">
        <f ca="1">IFERROR(IF($F$22="TEMPF",RTD("ice.xl",,"*H",$O29,AE$7,"D",AE$6,,,1)*(9/5)+32,RTD("ice.xl",,"*H",$O29,AE$7,"D",AE$6,,,1)*AE$8),"-")</f>
        <v>-</v>
      </c>
      <c r="AF29" s="102" t="str">
        <f ca="1">IFERROR(IF($F$22="TEMPF",RTD("ice.xl",,"*H",$O29,AF$7,"D",AF$6,,,1)*(9/5)+32,RTD("ice.xl",,"*H",$O29,AF$7,"D",AF$6,,,1)*AF$8),"-")</f>
        <v>-</v>
      </c>
      <c r="AG29" s="102" t="str">
        <f ca="1">IFERROR(IF($F$22="TEMPF",RTD("ice.xl",,"*H",$O29,AG$7,"D",AG$6,,,1)*(9/5)+32,RTD("ice.xl",,"*H",$O29,AG$7,"D",AG$6,,,1)*AG$8),"-")</f>
        <v>-</v>
      </c>
      <c r="AH29" s="103" t="str">
        <f ca="1">IFERROR(IF($F$22="TEMPF",RTD("ice.xl",,"*H",$O29,AH$7,"D",AH$6,,,1)*(9/5),RTD("ice.xl",,"*H",$O29,AH$7,"D",AH$6,,,1)*AH$8),"-")</f>
        <v>-</v>
      </c>
      <c r="AI29" s="104" t="str">
        <f ca="1">IFERROR(IF($F$22="TEMPF",RTD("ice.xl",,"*H",$O29,AI$7,"D",AI$6,,,1)*(9/5),RTD("ice.xl",,"*H",$O29,AI$7,"D",AI$6,,,1)*AI$8),"-")</f>
        <v>-</v>
      </c>
      <c r="AJ29" s="101" t="str">
        <f ca="1">IFERROR(IF($F$22="TEMPF",RTD("ice.xl",,"*H",$O29,AJ$7,"D",AJ$6,,,1)*(9/5)+32,RTD("ice.xl",,"*H",$O29,AJ$7,"D",AJ$6,,,1)*AJ$8),"-")</f>
        <v>-</v>
      </c>
      <c r="AK29" s="102" t="str">
        <f ca="1">IFERROR(IF($F$22="TEMPF",RTD("ice.xl",,"*H",$O29,AK$7,"D",AK$6,,,1)*(9/5)+32,RTD("ice.xl",,"*H",$O29,AK$7,"D",AK$6,,,1)*AK$8),"-")</f>
        <v>-</v>
      </c>
      <c r="AL29" s="102" t="str">
        <f ca="1">IFERROR(IF($F$22="TEMPF",RTD("ice.xl",,"*H",$O29,AL$7,"D",AL$6,,,1)*(9/5)+32,RTD("ice.xl",,"*H",$O29,AL$7,"D",AL$6,,,1)*AL$8),"-")</f>
        <v>-</v>
      </c>
      <c r="AM29" s="103" t="str">
        <f ca="1">IFERROR(IF($F$22="TEMPF",RTD("ice.xl",,"*H",$O29,AM$7,"D",AM$6,,,1)*(9/5),RTD("ice.xl",,"*H",$O29,AM$7,"D",AM$6,,,1)*AM$8),"-")</f>
        <v>-</v>
      </c>
      <c r="AN29" s="104" t="str">
        <f ca="1">IFERROR(IF($F$22="TEMPF",RTD("ice.xl",,"*H",$O29,AN$7,"D",AN$6,,,1)*(9/5),RTD("ice.xl",,"*H",$O29,AN$7,"D",AN$6,,,1)*AN$8),"-")</f>
        <v>-</v>
      </c>
      <c r="AO29" s="101" t="str">
        <f ca="1">IFERROR(IF($F$22="TEMPF",RTD("ice.xl",,"*H",$O29,AO$7,"D",AO$6,,,1)*(9/5)+32,RTD("ice.xl",,"*H",$O29,AO$7,"D",AO$6,,,1)*AO$8),"-")</f>
        <v>-</v>
      </c>
      <c r="AP29" s="102" t="str">
        <f ca="1">IFERROR(IF($F$22="TEMPF",RTD("ice.xl",,"*H",$O29,AP$7,"D",AP$6,,,1)*(9/5)+32,RTD("ice.xl",,"*H",$O29,AP$7,"D",AP$6,,,1)*AP$8),"-")</f>
        <v>-</v>
      </c>
      <c r="AQ29" s="102" t="str">
        <f ca="1">IFERROR(IF($F$22="TEMPF",RTD("ice.xl",,"*H",$O29,AQ$7,"D",AQ$6,,,1)*(9/5)+32,RTD("ice.xl",,"*H",$O29,AQ$7,"D",AQ$6,,,1)*AQ$8),"-")</f>
        <v>-</v>
      </c>
      <c r="AR29" s="103" t="str">
        <f ca="1">IFERROR(IF($F$22="TEMPF",RTD("ice.xl",,"*H",$O29,AR$7,"D",AR$6,,,1)*(9/5),RTD("ice.xl",,"*H",$O29,AR$7,"D",AR$6,,,1)*AR$8),"-")</f>
        <v>-</v>
      </c>
      <c r="AS29" s="104" t="str">
        <f ca="1">IFERROR(IF($F$22="TEMPF",RTD("ice.xl",,"*H",$O29,AS$7,"D",AS$6,,,1)*(9/5),RTD("ice.xl",,"*H",$O29,AS$7,"D",AS$6,,,1)*AS$8),"-")</f>
        <v>-</v>
      </c>
      <c r="AT29" s="101" t="str">
        <f ca="1">IFERROR(IF($F$22="TEMPF",RTD("ice.xl",,"*H",$O29,AT$7,"D",AT$6,,,1)*(9/5)+32,RTD("ice.xl",,"*H",$O29,AT$7,"D",AT$6,,,1)*AT$8),"-")</f>
        <v>-</v>
      </c>
      <c r="AU29" s="102" t="str">
        <f ca="1">IFERROR(IF($F$22="TEMPF",RTD("ice.xl",,"*H",$O29,AU$7,"D",AU$6,,,1)*(9/5)+32,RTD("ice.xl",,"*H",$O29,AU$7,"D",AU$6,,,1)*AU$8),"-")</f>
        <v>-</v>
      </c>
      <c r="AV29" s="102" t="str">
        <f ca="1">IFERROR(IF($F$22="TEMPF",RTD("ice.xl",,"*H",$O29,AV$7,"D",AV$6,,,1)*(9/5)+32,RTD("ice.xl",,"*H",$O29,AV$7,"D",AV$6,,,1)*AV$8),"-")</f>
        <v>-</v>
      </c>
      <c r="AW29" s="103" t="str">
        <f ca="1">IFERROR(IF($F$22="TEMPF",RTD("ice.xl",,"*H",$O29,AW$7,"D",AW$6,,,1)*(9/5),RTD("ice.xl",,"*H",$O29,AW$7,"D",AW$6,,,1)*AW$8),"-")</f>
        <v>-</v>
      </c>
      <c r="AX29" s="104" t="str">
        <f ca="1">IFERROR(IF($F$22="TEMPF",RTD("ice.xl",,"*H",$O29,AX$7,"D",AX$6,,,1)*(9/5),RTD("ice.xl",,"*H",$O29,AX$7,"D",AX$6,,,1)*AX$8),"-")</f>
        <v>-</v>
      </c>
      <c r="AY29" s="101" t="str">
        <f ca="1">IFERROR(IF($F$22="TEMPF",RTD("ice.xl",,"*H",$O29,AY$7,"D",AY$6,,,1)*(9/5)+32,RTD("ice.xl",,"*H",$O29,AY$7,"D",AY$6,,,1)*AY$8),"-")</f>
        <v>-</v>
      </c>
      <c r="AZ29" s="102" t="str">
        <f ca="1">IFERROR(IF($F$22="TEMPF",RTD("ice.xl",,"*H",$O29,AZ$7,"D",AZ$6,,,1)*(9/5)+32,RTD("ice.xl",,"*H",$O29,AZ$7,"D",AZ$6,,,1)*AZ$8),"-")</f>
        <v>-</v>
      </c>
      <c r="BA29" s="102" t="str">
        <f ca="1">IFERROR(IF($F$22="TEMPF",RTD("ice.xl",,"*H",$O29,BA$7,"D",BA$6,,,1)*(9/5)+32,RTD("ice.xl",,"*H",$O29,BA$7,"D",BA$6,,,1)*BA$8),"-")</f>
        <v>-</v>
      </c>
      <c r="BB29" s="103" t="str">
        <f ca="1">IFERROR(IF($F$22="TEMPF",RTD("ice.xl",,"*H",$O29,BB$7,"D",BB$6,,,1)*(9/5),RTD("ice.xl",,"*H",$O29,BB$7,"D",BB$6,,,1)*BB$8),"-")</f>
        <v>-</v>
      </c>
      <c r="BC29" s="104" t="str">
        <f ca="1">IFERROR(IF($F$22="TEMPF",RTD("ice.xl",,"*H",$O29,BC$7,"D",BC$6,,,1)*(9/5),RTD("ice.xl",,"*H",$O29,BC$7,"D",BC$6,,,1)*BC$8),"-")</f>
        <v>-</v>
      </c>
      <c r="BD29" s="101" t="str">
        <f ca="1">IFERROR(IF($F$22="TEMPF",RTD("ice.xl",,"*H",$O29,BD$7,"D",BD$6,,,1)*(9/5)+32,RTD("ice.xl",,"*H",$O29,BD$7,"D",BD$6,,,1)*BD$8),"-")</f>
        <v>-</v>
      </c>
      <c r="BE29" s="102" t="str">
        <f ca="1">IFERROR(IF($F$22="TEMPF",RTD("ice.xl",,"*H",$O29,BE$7,"D",BE$6,,,1)*(9/5)+32,RTD("ice.xl",,"*H",$O29,BE$7,"D",BE$6,,,1)*BE$8),"-")</f>
        <v>-</v>
      </c>
      <c r="BF29" s="102" t="str">
        <f ca="1">IFERROR(IF($F$22="TEMPF",RTD("ice.xl",,"*H",$O29,BF$7,"D",BF$6,,,1)*(9/5)+32,RTD("ice.xl",,"*H",$O29,BF$7,"D",BF$6,,,1)*BF$8),"-")</f>
        <v>-</v>
      </c>
      <c r="BG29" s="103" t="str">
        <f ca="1">IFERROR(IF($F$22="TEMPF",RTD("ice.xl",,"*H",$O29,BG$7,"D",BG$6,,,1)*(9/5),RTD("ice.xl",,"*H",$O29,BG$7,"D",BG$6,,,1)*BG$8),"-")</f>
        <v>-</v>
      </c>
      <c r="BH29" s="104" t="str">
        <f ca="1">IFERROR(IF($F$22="TEMPF",RTD("ice.xl",,"*H",$O29,BH$7,"D",BH$6,,,1)*(9/5),RTD("ice.xl",,"*H",$O29,BH$7,"D",BH$6,,,1)*BH$8),"-")</f>
        <v>-</v>
      </c>
      <c r="BI29" s="101" t="str">
        <f ca="1">IFERROR(IF($F$22="TEMPF",RTD("ice.xl",,"*H",$O29,BI$7,"D",BI$6,,,1)*(9/5)+32,RTD("ice.xl",,"*H",$O29,BI$7,"D",BI$6,,,1)*BI$8),"-")</f>
        <v>-</v>
      </c>
      <c r="BJ29" s="102" t="str">
        <f ca="1">IFERROR(IF($F$22="TEMPF",RTD("ice.xl",,"*H",$O29,BJ$7,"D",BJ$6,,,1)*(9/5)+32,RTD("ice.xl",,"*H",$O29,BJ$7,"D",BJ$6,,,1)*BJ$8),"-")</f>
        <v>-</v>
      </c>
      <c r="BK29" s="102" t="str">
        <f ca="1">IFERROR(IF($F$22="TEMPF",RTD("ice.xl",,"*H",$O29,BK$7,"D",BK$6,,,1)*(9/5)+32,RTD("ice.xl",,"*H",$O29,BK$7,"D",BK$6,,,1)*BK$8),"-")</f>
        <v>-</v>
      </c>
      <c r="BL29" s="103" t="str">
        <f ca="1">IFERROR(IF($F$22="TEMPF",RTD("ice.xl",,"*H",$O29,BL$7,"D",BL$6,,,1)*(9/5),RTD("ice.xl",,"*H",$O29,BL$7,"D",BL$6,,,1)*BL$8),"-")</f>
        <v>-</v>
      </c>
      <c r="BM29" s="104" t="str">
        <f ca="1">IFERROR(IF($F$22="TEMPF",RTD("ice.xl",,"*H",$O29,BM$7,"D",BM$6,,,1)*(9/5),RTD("ice.xl",,"*H",$O29,BM$7,"D",BM$6,,,1)*BM$8),"-")</f>
        <v>-</v>
      </c>
      <c r="BN29" s="101" t="str">
        <f ca="1">IFERROR(IF($F$22="TEMPF",RTD("ice.xl",,"*H",$O29,BN$7,"D",BN$6,,,1)*(9/5)+32,RTD("ice.xl",,"*H",$O29,BN$7,"D",BN$6,,,1)*BN$8),"-")</f>
        <v>-</v>
      </c>
      <c r="BO29" s="102" t="str">
        <f ca="1">IFERROR(IF($F$22="TEMPF",RTD("ice.xl",,"*H",$O29,BO$7,"D",BO$6,,,1)*(9/5)+32,RTD("ice.xl",,"*H",$O29,BO$7,"D",BO$6,,,1)*BO$8),"-")</f>
        <v>-</v>
      </c>
      <c r="BP29" s="102" t="str">
        <f ca="1">IFERROR(IF($F$22="TEMPF",RTD("ice.xl",,"*H",$O29,BP$7,"D",BP$6,,,1)*(9/5)+32,RTD("ice.xl",,"*H",$O29,BP$7,"D",BP$6,,,1)*BP$8),"-")</f>
        <v>-</v>
      </c>
      <c r="BQ29" s="103" t="str">
        <f ca="1">IFERROR(IF($F$22="TEMPF",RTD("ice.xl",,"*H",$O29,BQ$7,"D",BQ$6,,,1)*(9/5),RTD("ice.xl",,"*H",$O29,BQ$7,"D",BQ$6,,,1)*BQ$8),"-")</f>
        <v>-</v>
      </c>
      <c r="BR29" s="104" t="str">
        <f ca="1">IFERROR(IF($F$22="TEMPF",RTD("ice.xl",,"*H",$O29,BR$7,"D",BR$6,,,1)*(9/5),RTD("ice.xl",,"*H",$O29,BR$7,"D",BR$6,,,1)*BR$8),"-")</f>
        <v>-</v>
      </c>
      <c r="BS29" s="101" t="str">
        <f ca="1">IFERROR(IF($F$22="TEMPF",RTD("ice.xl",,"*H",$O29,BS$7,"D",BS$6,,,1)*(9/5)+32,RTD("ice.xl",,"*H",$O29,BS$7,"D",BS$6,,,1)*BS$8),"-")</f>
        <v>-</v>
      </c>
      <c r="BT29" s="102" t="str">
        <f ca="1">IFERROR(IF($F$22="TEMPF",RTD("ice.xl",,"*H",$O29,BT$7,"D",BT$6,,,1)*(9/5)+32,RTD("ice.xl",,"*H",$O29,BT$7,"D",BT$6,,,1)*BT$8),"-")</f>
        <v>-</v>
      </c>
      <c r="BU29" s="102" t="str">
        <f ca="1">IFERROR(IF($F$22="TEMPF",RTD("ice.xl",,"*H",$O29,BU$7,"D",BU$6,,,1)*(9/5)+32,RTD("ice.xl",,"*H",$O29,BU$7,"D",BU$6,,,1)*BU$8),"-")</f>
        <v>-</v>
      </c>
      <c r="BV29" s="103" t="str">
        <f ca="1">IFERROR(IF($F$22="TEMPF",RTD("ice.xl",,"*H",$O29,BV$7,"D",BV$6,,,1)*(9/5),RTD("ice.xl",,"*H",$O29,BV$7,"D",BV$6,,,1)*BV$8),"-")</f>
        <v>-</v>
      </c>
      <c r="BW29" s="104" t="str">
        <f ca="1">IFERROR(IF($F$22="TEMPF",RTD("ice.xl",,"*H",$O29,BW$7,"D",BW$6,,,1)*(9/5),RTD("ice.xl",,"*H",$O29,BW$7,"D",BW$6,,,1)*BW$8),"-")</f>
        <v>-</v>
      </c>
      <c r="BX29" s="101" t="str">
        <f ca="1">IFERROR(IF($F$22="TEMPF",RTD("ice.xl",,"*H",$O29,BX$7,"D",BX$6,,,1)*(9/5)+32,RTD("ice.xl",,"*H",$O29,BX$7,"D",BX$6,,,1)*BX$8),"-")</f>
        <v>-</v>
      </c>
      <c r="BY29" s="102" t="str">
        <f ca="1">IFERROR(IF($F$22="TEMPF",RTD("ice.xl",,"*H",$O29,BY$7,"D",BY$6,,,1)*(9/5)+32,RTD("ice.xl",,"*H",$O29,BY$7,"D",BY$6,,,1)*BY$8),"-")</f>
        <v>-</v>
      </c>
      <c r="BZ29" s="102" t="str">
        <f ca="1">IFERROR(IF($F$22="TEMPF",RTD("ice.xl",,"*H",$O29,BZ$7,"D",BZ$6,,,1)*(9/5)+32,RTD("ice.xl",,"*H",$O29,BZ$7,"D",BZ$6,,,1)*BZ$8),"-")</f>
        <v>-</v>
      </c>
      <c r="CA29" s="103" t="str">
        <f ca="1">IFERROR(IF($F$22="TEMPF",RTD("ice.xl",,"*H",$O29,CA$7,"D",CA$6,,,1)*(9/5),RTD("ice.xl",,"*H",$O29,CA$7,"D",CA$6,,,1)*CA$8),"-")</f>
        <v>-</v>
      </c>
      <c r="CB29" s="104" t="str">
        <f ca="1">IFERROR(IF($F$22="TEMPF",RTD("ice.xl",,"*H",$O29,CB$7,"D",CB$6,,,1)*(9/5),RTD("ice.xl",,"*H",$O29,CB$7,"D",CB$6,,,1)*CB$8),"-")</f>
        <v>-</v>
      </c>
      <c r="CC29" s="101" t="str">
        <f ca="1">IFERROR(IF($F$22="TEMPF",RTD("ice.xl",,"*H",$O29,CC$7,"D",CC$6,,,1)*(9/5)+32,RTD("ice.xl",,"*H",$O29,CC$7,"D",CC$6,,,1)*CC$8),"-")</f>
        <v>-</v>
      </c>
      <c r="CD29" s="102" t="str">
        <f ca="1">IFERROR(IF($F$22="TEMPF",RTD("ice.xl",,"*H",$O29,CD$7,"D",CD$6,,,1)*(9/5)+32,RTD("ice.xl",,"*H",$O29,CD$7,"D",CD$6,,,1)*CD$8),"-")</f>
        <v>-</v>
      </c>
      <c r="CE29" s="102" t="str">
        <f ca="1">IFERROR(IF($F$22="TEMPF",RTD("ice.xl",,"*H",$O29,CE$7,"D",CE$6,,,1)*(9/5)+32,RTD("ice.xl",,"*H",$O29,CE$7,"D",CE$6,,,1)*CE$8),"-")</f>
        <v>-</v>
      </c>
      <c r="CF29" s="103" t="str">
        <f ca="1">IFERROR(IF($F$22="TEMPF",RTD("ice.xl",,"*H",$O29,CF$7,"D",CF$6,,,1)*(9/5),RTD("ice.xl",,"*H",$O29,CF$7,"D",CF$6,,,1)*CF$8),"-")</f>
        <v>-</v>
      </c>
      <c r="CG29" s="104" t="str">
        <f ca="1">IFERROR(IF($F$22="TEMPF",RTD("ice.xl",,"*H",$O29,CG$7,"D",CG$6,,,1)*(9/5),RTD("ice.xl",,"*H",$O29,CG$7,"D",CG$6,,,1)*CG$8),"-")</f>
        <v>-</v>
      </c>
      <c r="CH29" s="101" t="str">
        <f ca="1">IFERROR(IF($F$22="TEMPF",RTD("ice.xl",,"*H",$O29,CH$7,"D",CH$6,,,1)*(9/5)+32,RTD("ice.xl",,"*H",$O29,CH$7,"D",CH$6,,,1)*CH$8),"-")</f>
        <v>-</v>
      </c>
      <c r="CI29" s="102" t="str">
        <f ca="1">IFERROR(IF($F$22="TEMPF",RTD("ice.xl",,"*H",$O29,CI$7,"D",CI$6,,,1)*(9/5)+32,RTD("ice.xl",,"*H",$O29,CI$7,"D",CI$6,,,1)*CI$8),"-")</f>
        <v>-</v>
      </c>
      <c r="CJ29" s="102" t="str">
        <f ca="1">IFERROR(IF($F$22="TEMPF",RTD("ice.xl",,"*H",$O29,CJ$7,"D",CJ$6,,,1)*(9/5)+32,RTD("ice.xl",,"*H",$O29,CJ$7,"D",CJ$6,,,1)*CJ$8),"-")</f>
        <v>-</v>
      </c>
      <c r="CK29" s="103" t="str">
        <f ca="1">IFERROR(IF($F$22="TEMPF",RTD("ice.xl",,"*H",$O29,CK$7,"D",CK$6,,,1)*(9/5),RTD("ice.xl",,"*H",$O29,CK$7,"D",CK$6,,,1)*CK$8),"-")</f>
        <v>-</v>
      </c>
      <c r="CL29" s="104" t="str">
        <f ca="1">IFERROR(IF($F$22="TEMPF",RTD("ice.xl",,"*H",$O29,CL$7,"D",CL$6,,,1)*(9/5),RTD("ice.xl",,"*H",$O29,CL$7,"D",CL$6,,,1)*CL$8),"-")</f>
        <v>-</v>
      </c>
      <c r="CM29" s="101" t="str">
        <f ca="1">IFERROR(IF($F$22="TEMPF",RTD("ice.xl",,"*H",$O29,CM$7,"D",CM$6,,,1)*(9/5)+32,RTD("ice.xl",,"*H",$O29,CM$7,"D",CM$6,,,1)*CM$8),"-")</f>
        <v>-</v>
      </c>
      <c r="CN29" s="102" t="str">
        <f ca="1">IFERROR(IF($F$22="TEMPF",RTD("ice.xl",,"*H",$O29,CN$7,"D",CN$6,,,1)*(9/5)+32,RTD("ice.xl",,"*H",$O29,CN$7,"D",CN$6,,,1)*CN$8),"-")</f>
        <v>-</v>
      </c>
      <c r="CO29" s="102" t="str">
        <f ca="1">IFERROR(IF($F$22="TEMPF",RTD("ice.xl",,"*H",$O29,CO$7,"D",CO$6,,,1)*(9/5)+32,RTD("ice.xl",,"*H",$O29,CO$7,"D",CO$6,,,1)*CO$8),"-")</f>
        <v>-</v>
      </c>
      <c r="CP29" s="103" t="str">
        <f ca="1">IFERROR(IF($F$22="TEMPF",RTD("ice.xl",,"*H",$O29,CP$7,"D",CP$6,,,1)*(9/5),RTD("ice.xl",,"*H",$O29,CP$7,"D",CP$6,,,1)*CP$8),"-")</f>
        <v>-</v>
      </c>
      <c r="CQ29" s="104" t="str">
        <f ca="1">IFERROR(IF($F$22="TEMPF",RTD("ice.xl",,"*H",$O29,CQ$7,"D",CQ$6,,,1)*(9/5),RTD("ice.xl",,"*H",$O29,CQ$7,"D",CQ$6,,,1)*CQ$8),"-")</f>
        <v>-</v>
      </c>
    </row>
    <row r="30" spans="1:95" ht="15" customHeight="1" x14ac:dyDescent="0.35">
      <c r="B30" s="126"/>
      <c r="C30" s="142" t="s">
        <v>3202</v>
      </c>
      <c r="D30" s="142">
        <v>-15</v>
      </c>
      <c r="I30" s="94"/>
      <c r="J30" s="95" t="e">
        <f>VLOOKUP($I30,Master!$R$2:$S$10,2,FALSE)</f>
        <v>#N/A</v>
      </c>
      <c r="K30" s="94"/>
      <c r="L30" s="95" t="str">
        <f t="shared" si="86"/>
        <v>Location</v>
      </c>
      <c r="M30" s="96"/>
      <c r="N30" s="94" t="e">
        <f>VLOOKUP(M30,Master!$E:$F,2,FALSE)</f>
        <v>#N/A</v>
      </c>
      <c r="O30" s="50" t="e">
        <f t="shared" si="87"/>
        <v>#N/A</v>
      </c>
      <c r="P30" s="101" t="str">
        <f ca="1">IFERROR(IF($F$22="TEMPF",RTD("ice.xl",,"*H",$O30,P$7,"D",P$6,,,1)*(9/5)+32,RTD("ice.xl",,"*H",$O30,P$7,"D",P$6,,,1)*P$8),"-")</f>
        <v>-</v>
      </c>
      <c r="Q30" s="102" t="str">
        <f ca="1">IFERROR(IF($F$22="TEMPF",RTD("ice.xl",,"*H",$O30,Q$7,"D",Q$6,,,1)*(9/5)+32,RTD("ice.xl",,"*H",$O30,Q$7,"D",Q$6,,,1)*Q$8),"-")</f>
        <v>-</v>
      </c>
      <c r="R30" s="102" t="str">
        <f ca="1">IFERROR(IF($F$22="TEMPF",RTD("ice.xl",,"*H",$O30,R$7,"D",R$6,,,1)*(9/5)+32,RTD("ice.xl",,"*H",$O30,R$7,"D",R$6,,,1)*R$8),"-")</f>
        <v>-</v>
      </c>
      <c r="S30" s="103" t="str">
        <f ca="1">IFERROR(IF($F$22="TEMPF",RTD("ice.xl",,"*H",$O30,S$7,"D",S$6,,,1)*(9/5),RTD("ice.xl",,"*H",$O30,S$7,"D",S$6,,,1)*S$8),"-")</f>
        <v>-</v>
      </c>
      <c r="T30" s="104" t="str">
        <f ca="1">IFERROR(IF($F$22="TEMPF",RTD("ice.xl",,"*H",$O30,T$7,"D",T$6,,,1)*(9/5),RTD("ice.xl",,"*H",$O30,T$7,"D",T$6,,,1)*T$8),"-")</f>
        <v>-</v>
      </c>
      <c r="U30" s="101" t="str">
        <f ca="1">IFERROR(IF($F$22="TEMPF",RTD("ice.xl",,"*H",$O30,U$7,"D",U$6,,,1)*(9/5)+32,RTD("ice.xl",,"*H",$O30,U$7,"D",U$6,,,1)*U$8),"-")</f>
        <v>-</v>
      </c>
      <c r="V30" s="102" t="str">
        <f ca="1">IFERROR(IF($F$22="TEMPF",RTD("ice.xl",,"*H",$O30,V$7,"D",V$6,,,1)*(9/5)+32,RTD("ice.xl",,"*H",$O30,V$7,"D",V$6,,,1)*V$8),"-")</f>
        <v>-</v>
      </c>
      <c r="W30" s="102" t="str">
        <f ca="1">IFERROR(IF($F$22="TEMPF",RTD("ice.xl",,"*H",$O30,W$7,"D",W$6,,,1)*(9/5)+32,RTD("ice.xl",,"*H",$O30,W$7,"D",W$6,,,1)*W$8),"-")</f>
        <v>-</v>
      </c>
      <c r="X30" s="103" t="str">
        <f ca="1">IFERROR(IF($F$22="TEMPF",RTD("ice.xl",,"*H",$O30,X$7,"D",X$6,,,1)*(9/5),RTD("ice.xl",,"*H",$O30,X$7,"D",X$6,,,1)*X$8),"-")</f>
        <v>-</v>
      </c>
      <c r="Y30" s="104" t="str">
        <f ca="1">IFERROR(IF($F$22="TEMPF",RTD("ice.xl",,"*H",$O30,Y$7,"D",Y$6,,,1)*(9/5),RTD("ice.xl",,"*H",$O30,Y$7,"D",Y$6,,,1)*Y$8),"-")</f>
        <v>-</v>
      </c>
      <c r="Z30" s="101" t="str">
        <f ca="1">IFERROR(IF($F$22="TEMPF",RTD("ice.xl",,"*H",$O30,Z$7,"D",Z$6,,,1)*(9/5)+32,RTD("ice.xl",,"*H",$O30,Z$7,"D",Z$6,,,1)*Z$8),"-")</f>
        <v>-</v>
      </c>
      <c r="AA30" s="102" t="str">
        <f ca="1">IFERROR(IF($F$22="TEMPF",RTD("ice.xl",,"*H",$O30,AA$7,"D",AA$6,,,1)*(9/5)+32,RTD("ice.xl",,"*H",$O30,AA$7,"D",AA$6,,,1)*AA$8),"-")</f>
        <v>-</v>
      </c>
      <c r="AB30" s="102" t="str">
        <f ca="1">IFERROR(IF($F$22="TEMPF",RTD("ice.xl",,"*H",$O30,AB$7,"D",AB$6,,,1)*(9/5)+32,RTD("ice.xl",,"*H",$O30,AB$7,"D",AB$6,,,1)*AB$8),"-")</f>
        <v>-</v>
      </c>
      <c r="AC30" s="103" t="str">
        <f ca="1">IFERROR(IF($F$22="TEMPF",RTD("ice.xl",,"*H",$O30,AC$7,"D",AC$6,,,1)*(9/5),RTD("ice.xl",,"*H",$O30,AC$7,"D",AC$6,,,1)*AC$8),"-")</f>
        <v>-</v>
      </c>
      <c r="AD30" s="104" t="str">
        <f ca="1">IFERROR(IF($F$22="TEMPF",RTD("ice.xl",,"*H",$O30,AD$7,"D",AD$6,,,1)*(9/5),RTD("ice.xl",,"*H",$O30,AD$7,"D",AD$6,,,1)*AD$8),"-")</f>
        <v>-</v>
      </c>
      <c r="AE30" s="101" t="str">
        <f ca="1">IFERROR(IF($F$22="TEMPF",RTD("ice.xl",,"*H",$O30,AE$7,"D",AE$6,,,1)*(9/5)+32,RTD("ice.xl",,"*H",$O30,AE$7,"D",AE$6,,,1)*AE$8),"-")</f>
        <v>-</v>
      </c>
      <c r="AF30" s="102" t="str">
        <f ca="1">IFERROR(IF($F$22="TEMPF",RTD("ice.xl",,"*H",$O30,AF$7,"D",AF$6,,,1)*(9/5)+32,RTD("ice.xl",,"*H",$O30,AF$7,"D",AF$6,,,1)*AF$8),"-")</f>
        <v>-</v>
      </c>
      <c r="AG30" s="102" t="str">
        <f ca="1">IFERROR(IF($F$22="TEMPF",RTD("ice.xl",,"*H",$O30,AG$7,"D",AG$6,,,1)*(9/5)+32,RTD("ice.xl",,"*H",$O30,AG$7,"D",AG$6,,,1)*AG$8),"-")</f>
        <v>-</v>
      </c>
      <c r="AH30" s="103" t="str">
        <f ca="1">IFERROR(IF($F$22="TEMPF",RTD("ice.xl",,"*H",$O30,AH$7,"D",AH$6,,,1)*(9/5),RTD("ice.xl",,"*H",$O30,AH$7,"D",AH$6,,,1)*AH$8),"-")</f>
        <v>-</v>
      </c>
      <c r="AI30" s="104" t="str">
        <f ca="1">IFERROR(IF($F$22="TEMPF",RTD("ice.xl",,"*H",$O30,AI$7,"D",AI$6,,,1)*(9/5),RTD("ice.xl",,"*H",$O30,AI$7,"D",AI$6,,,1)*AI$8),"-")</f>
        <v>-</v>
      </c>
      <c r="AJ30" s="101" t="str">
        <f ca="1">IFERROR(IF($F$22="TEMPF",RTD("ice.xl",,"*H",$O30,AJ$7,"D",AJ$6,,,1)*(9/5)+32,RTD("ice.xl",,"*H",$O30,AJ$7,"D",AJ$6,,,1)*AJ$8),"-")</f>
        <v>-</v>
      </c>
      <c r="AK30" s="102" t="str">
        <f ca="1">IFERROR(IF($F$22="TEMPF",RTD("ice.xl",,"*H",$O30,AK$7,"D",AK$6,,,1)*(9/5)+32,RTD("ice.xl",,"*H",$O30,AK$7,"D",AK$6,,,1)*AK$8),"-")</f>
        <v>-</v>
      </c>
      <c r="AL30" s="102" t="str">
        <f ca="1">IFERROR(IF($F$22="TEMPF",RTD("ice.xl",,"*H",$O30,AL$7,"D",AL$6,,,1)*(9/5)+32,RTD("ice.xl",,"*H",$O30,AL$7,"D",AL$6,,,1)*AL$8),"-")</f>
        <v>-</v>
      </c>
      <c r="AM30" s="103" t="str">
        <f ca="1">IFERROR(IF($F$22="TEMPF",RTD("ice.xl",,"*H",$O30,AM$7,"D",AM$6,,,1)*(9/5),RTD("ice.xl",,"*H",$O30,AM$7,"D",AM$6,,,1)*AM$8),"-")</f>
        <v>-</v>
      </c>
      <c r="AN30" s="104" t="str">
        <f ca="1">IFERROR(IF($F$22="TEMPF",RTD("ice.xl",,"*H",$O30,AN$7,"D",AN$6,,,1)*(9/5),RTD("ice.xl",,"*H",$O30,AN$7,"D",AN$6,,,1)*AN$8),"-")</f>
        <v>-</v>
      </c>
      <c r="AO30" s="101" t="str">
        <f ca="1">IFERROR(IF($F$22="TEMPF",RTD("ice.xl",,"*H",$O30,AO$7,"D",AO$6,,,1)*(9/5)+32,RTD("ice.xl",,"*H",$O30,AO$7,"D",AO$6,,,1)*AO$8),"-")</f>
        <v>-</v>
      </c>
      <c r="AP30" s="102" t="str">
        <f ca="1">IFERROR(IF($F$22="TEMPF",RTD("ice.xl",,"*H",$O30,AP$7,"D",AP$6,,,1)*(9/5)+32,RTD("ice.xl",,"*H",$O30,AP$7,"D",AP$6,,,1)*AP$8),"-")</f>
        <v>-</v>
      </c>
      <c r="AQ30" s="102" t="str">
        <f ca="1">IFERROR(IF($F$22="TEMPF",RTD("ice.xl",,"*H",$O30,AQ$7,"D",AQ$6,,,1)*(9/5)+32,RTD("ice.xl",,"*H",$O30,AQ$7,"D",AQ$6,,,1)*AQ$8),"-")</f>
        <v>-</v>
      </c>
      <c r="AR30" s="103" t="str">
        <f ca="1">IFERROR(IF($F$22="TEMPF",RTD("ice.xl",,"*H",$O30,AR$7,"D",AR$6,,,1)*(9/5),RTD("ice.xl",,"*H",$O30,AR$7,"D",AR$6,,,1)*AR$8),"-")</f>
        <v>-</v>
      </c>
      <c r="AS30" s="104" t="str">
        <f ca="1">IFERROR(IF($F$22="TEMPF",RTD("ice.xl",,"*H",$O30,AS$7,"D",AS$6,,,1)*(9/5),RTD("ice.xl",,"*H",$O30,AS$7,"D",AS$6,,,1)*AS$8),"-")</f>
        <v>-</v>
      </c>
      <c r="AT30" s="101" t="str">
        <f ca="1">IFERROR(IF($F$22="TEMPF",RTD("ice.xl",,"*H",$O30,AT$7,"D",AT$6,,,1)*(9/5)+32,RTD("ice.xl",,"*H",$O30,AT$7,"D",AT$6,,,1)*AT$8),"-")</f>
        <v>-</v>
      </c>
      <c r="AU30" s="102" t="str">
        <f ca="1">IFERROR(IF($F$22="TEMPF",RTD("ice.xl",,"*H",$O30,AU$7,"D",AU$6,,,1)*(9/5)+32,RTD("ice.xl",,"*H",$O30,AU$7,"D",AU$6,,,1)*AU$8),"-")</f>
        <v>-</v>
      </c>
      <c r="AV30" s="102" t="str">
        <f ca="1">IFERROR(IF($F$22="TEMPF",RTD("ice.xl",,"*H",$O30,AV$7,"D",AV$6,,,1)*(9/5)+32,RTD("ice.xl",,"*H",$O30,AV$7,"D",AV$6,,,1)*AV$8),"-")</f>
        <v>-</v>
      </c>
      <c r="AW30" s="103" t="str">
        <f ca="1">IFERROR(IF($F$22="TEMPF",RTD("ice.xl",,"*H",$O30,AW$7,"D",AW$6,,,1)*(9/5),RTD("ice.xl",,"*H",$O30,AW$7,"D",AW$6,,,1)*AW$8),"-")</f>
        <v>-</v>
      </c>
      <c r="AX30" s="104" t="str">
        <f ca="1">IFERROR(IF($F$22="TEMPF",RTD("ice.xl",,"*H",$O30,AX$7,"D",AX$6,,,1)*(9/5),RTD("ice.xl",,"*H",$O30,AX$7,"D",AX$6,,,1)*AX$8),"-")</f>
        <v>-</v>
      </c>
      <c r="AY30" s="101" t="str">
        <f ca="1">IFERROR(IF($F$22="TEMPF",RTD("ice.xl",,"*H",$O30,AY$7,"D",AY$6,,,1)*(9/5)+32,RTD("ice.xl",,"*H",$O30,AY$7,"D",AY$6,,,1)*AY$8),"-")</f>
        <v>-</v>
      </c>
      <c r="AZ30" s="102" t="str">
        <f ca="1">IFERROR(IF($F$22="TEMPF",RTD("ice.xl",,"*H",$O30,AZ$7,"D",AZ$6,,,1)*(9/5)+32,RTD("ice.xl",,"*H",$O30,AZ$7,"D",AZ$6,,,1)*AZ$8),"-")</f>
        <v>-</v>
      </c>
      <c r="BA30" s="102" t="str">
        <f ca="1">IFERROR(IF($F$22="TEMPF",RTD("ice.xl",,"*H",$O30,BA$7,"D",BA$6,,,1)*(9/5)+32,RTD("ice.xl",,"*H",$O30,BA$7,"D",BA$6,,,1)*BA$8),"-")</f>
        <v>-</v>
      </c>
      <c r="BB30" s="103" t="str">
        <f ca="1">IFERROR(IF($F$22="TEMPF",RTD("ice.xl",,"*H",$O30,BB$7,"D",BB$6,,,1)*(9/5),RTD("ice.xl",,"*H",$O30,BB$7,"D",BB$6,,,1)*BB$8),"-")</f>
        <v>-</v>
      </c>
      <c r="BC30" s="104" t="str">
        <f ca="1">IFERROR(IF($F$22="TEMPF",RTD("ice.xl",,"*H",$O30,BC$7,"D",BC$6,,,1)*(9/5),RTD("ice.xl",,"*H",$O30,BC$7,"D",BC$6,,,1)*BC$8),"-")</f>
        <v>-</v>
      </c>
      <c r="BD30" s="101" t="str">
        <f ca="1">IFERROR(IF($F$22="TEMPF",RTD("ice.xl",,"*H",$O30,BD$7,"D",BD$6,,,1)*(9/5)+32,RTD("ice.xl",,"*H",$O30,BD$7,"D",BD$6,,,1)*BD$8),"-")</f>
        <v>-</v>
      </c>
      <c r="BE30" s="102" t="str">
        <f ca="1">IFERROR(IF($F$22="TEMPF",RTD("ice.xl",,"*H",$O30,BE$7,"D",BE$6,,,1)*(9/5)+32,RTD("ice.xl",,"*H",$O30,BE$7,"D",BE$6,,,1)*BE$8),"-")</f>
        <v>-</v>
      </c>
      <c r="BF30" s="102" t="str">
        <f ca="1">IFERROR(IF($F$22="TEMPF",RTD("ice.xl",,"*H",$O30,BF$7,"D",BF$6,,,1)*(9/5)+32,RTD("ice.xl",,"*H",$O30,BF$7,"D",BF$6,,,1)*BF$8),"-")</f>
        <v>-</v>
      </c>
      <c r="BG30" s="103" t="str">
        <f ca="1">IFERROR(IF($F$22="TEMPF",RTD("ice.xl",,"*H",$O30,BG$7,"D",BG$6,,,1)*(9/5),RTD("ice.xl",,"*H",$O30,BG$7,"D",BG$6,,,1)*BG$8),"-")</f>
        <v>-</v>
      </c>
      <c r="BH30" s="104" t="str">
        <f ca="1">IFERROR(IF($F$22="TEMPF",RTD("ice.xl",,"*H",$O30,BH$7,"D",BH$6,,,1)*(9/5),RTD("ice.xl",,"*H",$O30,BH$7,"D",BH$6,,,1)*BH$8),"-")</f>
        <v>-</v>
      </c>
      <c r="BI30" s="101" t="str">
        <f ca="1">IFERROR(IF($F$22="TEMPF",RTD("ice.xl",,"*H",$O30,BI$7,"D",BI$6,,,1)*(9/5)+32,RTD("ice.xl",,"*H",$O30,BI$7,"D",BI$6,,,1)*BI$8),"-")</f>
        <v>-</v>
      </c>
      <c r="BJ30" s="102" t="str">
        <f ca="1">IFERROR(IF($F$22="TEMPF",RTD("ice.xl",,"*H",$O30,BJ$7,"D",BJ$6,,,1)*(9/5)+32,RTD("ice.xl",,"*H",$O30,BJ$7,"D",BJ$6,,,1)*BJ$8),"-")</f>
        <v>-</v>
      </c>
      <c r="BK30" s="102" t="str">
        <f ca="1">IFERROR(IF($F$22="TEMPF",RTD("ice.xl",,"*H",$O30,BK$7,"D",BK$6,,,1)*(9/5)+32,RTD("ice.xl",,"*H",$O30,BK$7,"D",BK$6,,,1)*BK$8),"-")</f>
        <v>-</v>
      </c>
      <c r="BL30" s="103" t="str">
        <f ca="1">IFERROR(IF($F$22="TEMPF",RTD("ice.xl",,"*H",$O30,BL$7,"D",BL$6,,,1)*(9/5),RTD("ice.xl",,"*H",$O30,BL$7,"D",BL$6,,,1)*BL$8),"-")</f>
        <v>-</v>
      </c>
      <c r="BM30" s="104" t="str">
        <f ca="1">IFERROR(IF($F$22="TEMPF",RTD("ice.xl",,"*H",$O30,BM$7,"D",BM$6,,,1)*(9/5),RTD("ice.xl",,"*H",$O30,BM$7,"D",BM$6,,,1)*BM$8),"-")</f>
        <v>-</v>
      </c>
      <c r="BN30" s="101" t="str">
        <f ca="1">IFERROR(IF($F$22="TEMPF",RTD("ice.xl",,"*H",$O30,BN$7,"D",BN$6,,,1)*(9/5)+32,RTD("ice.xl",,"*H",$O30,BN$7,"D",BN$6,,,1)*BN$8),"-")</f>
        <v>-</v>
      </c>
      <c r="BO30" s="102" t="str">
        <f ca="1">IFERROR(IF($F$22="TEMPF",RTD("ice.xl",,"*H",$O30,BO$7,"D",BO$6,,,1)*(9/5)+32,RTD("ice.xl",,"*H",$O30,BO$7,"D",BO$6,,,1)*BO$8),"-")</f>
        <v>-</v>
      </c>
      <c r="BP30" s="102" t="str">
        <f ca="1">IFERROR(IF($F$22="TEMPF",RTD("ice.xl",,"*H",$O30,BP$7,"D",BP$6,,,1)*(9/5)+32,RTD("ice.xl",,"*H",$O30,BP$7,"D",BP$6,,,1)*BP$8),"-")</f>
        <v>-</v>
      </c>
      <c r="BQ30" s="103" t="str">
        <f ca="1">IFERROR(IF($F$22="TEMPF",RTD("ice.xl",,"*H",$O30,BQ$7,"D",BQ$6,,,1)*(9/5),RTD("ice.xl",,"*H",$O30,BQ$7,"D",BQ$6,,,1)*BQ$8),"-")</f>
        <v>-</v>
      </c>
      <c r="BR30" s="104" t="str">
        <f ca="1">IFERROR(IF($F$22="TEMPF",RTD("ice.xl",,"*H",$O30,BR$7,"D",BR$6,,,1)*(9/5),RTD("ice.xl",,"*H",$O30,BR$7,"D",BR$6,,,1)*BR$8),"-")</f>
        <v>-</v>
      </c>
      <c r="BS30" s="101" t="str">
        <f ca="1">IFERROR(IF($F$22="TEMPF",RTD("ice.xl",,"*H",$O30,BS$7,"D",BS$6,,,1)*(9/5)+32,RTD("ice.xl",,"*H",$O30,BS$7,"D",BS$6,,,1)*BS$8),"-")</f>
        <v>-</v>
      </c>
      <c r="BT30" s="102" t="str">
        <f ca="1">IFERROR(IF($F$22="TEMPF",RTD("ice.xl",,"*H",$O30,BT$7,"D",BT$6,,,1)*(9/5)+32,RTD("ice.xl",,"*H",$O30,BT$7,"D",BT$6,,,1)*BT$8),"-")</f>
        <v>-</v>
      </c>
      <c r="BU30" s="102" t="str">
        <f ca="1">IFERROR(IF($F$22="TEMPF",RTD("ice.xl",,"*H",$O30,BU$7,"D",BU$6,,,1)*(9/5)+32,RTD("ice.xl",,"*H",$O30,BU$7,"D",BU$6,,,1)*BU$8),"-")</f>
        <v>-</v>
      </c>
      <c r="BV30" s="103" t="str">
        <f ca="1">IFERROR(IF($F$22="TEMPF",RTD("ice.xl",,"*H",$O30,BV$7,"D",BV$6,,,1)*(9/5),RTD("ice.xl",,"*H",$O30,BV$7,"D",BV$6,,,1)*BV$8),"-")</f>
        <v>-</v>
      </c>
      <c r="BW30" s="104" t="str">
        <f ca="1">IFERROR(IF($F$22="TEMPF",RTD("ice.xl",,"*H",$O30,BW$7,"D",BW$6,,,1)*(9/5),RTD("ice.xl",,"*H",$O30,BW$7,"D",BW$6,,,1)*BW$8),"-")</f>
        <v>-</v>
      </c>
      <c r="BX30" s="101" t="str">
        <f ca="1">IFERROR(IF($F$22="TEMPF",RTD("ice.xl",,"*H",$O30,BX$7,"D",BX$6,,,1)*(9/5)+32,RTD("ice.xl",,"*H",$O30,BX$7,"D",BX$6,,,1)*BX$8),"-")</f>
        <v>-</v>
      </c>
      <c r="BY30" s="102" t="str">
        <f ca="1">IFERROR(IF($F$22="TEMPF",RTD("ice.xl",,"*H",$O30,BY$7,"D",BY$6,,,1)*(9/5)+32,RTD("ice.xl",,"*H",$O30,BY$7,"D",BY$6,,,1)*BY$8),"-")</f>
        <v>-</v>
      </c>
      <c r="BZ30" s="102" t="str">
        <f ca="1">IFERROR(IF($F$22="TEMPF",RTD("ice.xl",,"*H",$O30,BZ$7,"D",BZ$6,,,1)*(9/5)+32,RTD("ice.xl",,"*H",$O30,BZ$7,"D",BZ$6,,,1)*BZ$8),"-")</f>
        <v>-</v>
      </c>
      <c r="CA30" s="103" t="str">
        <f ca="1">IFERROR(IF($F$22="TEMPF",RTD("ice.xl",,"*H",$O30,CA$7,"D",CA$6,,,1)*(9/5),RTD("ice.xl",,"*H",$O30,CA$7,"D",CA$6,,,1)*CA$8),"-")</f>
        <v>-</v>
      </c>
      <c r="CB30" s="104" t="str">
        <f ca="1">IFERROR(IF($F$22="TEMPF",RTD("ice.xl",,"*H",$O30,CB$7,"D",CB$6,,,1)*(9/5),RTD("ice.xl",,"*H",$O30,CB$7,"D",CB$6,,,1)*CB$8),"-")</f>
        <v>-</v>
      </c>
      <c r="CC30" s="101" t="str">
        <f ca="1">IFERROR(IF($F$22="TEMPF",RTD("ice.xl",,"*H",$O30,CC$7,"D",CC$6,,,1)*(9/5)+32,RTD("ice.xl",,"*H",$O30,CC$7,"D",CC$6,,,1)*CC$8),"-")</f>
        <v>-</v>
      </c>
      <c r="CD30" s="102" t="str">
        <f ca="1">IFERROR(IF($F$22="TEMPF",RTD("ice.xl",,"*H",$O30,CD$7,"D",CD$6,,,1)*(9/5)+32,RTD("ice.xl",,"*H",$O30,CD$7,"D",CD$6,,,1)*CD$8),"-")</f>
        <v>-</v>
      </c>
      <c r="CE30" s="102" t="str">
        <f ca="1">IFERROR(IF($F$22="TEMPF",RTD("ice.xl",,"*H",$O30,CE$7,"D",CE$6,,,1)*(9/5)+32,RTD("ice.xl",,"*H",$O30,CE$7,"D",CE$6,,,1)*CE$8),"-")</f>
        <v>-</v>
      </c>
      <c r="CF30" s="103" t="str">
        <f ca="1">IFERROR(IF($F$22="TEMPF",RTD("ice.xl",,"*H",$O30,CF$7,"D",CF$6,,,1)*(9/5),RTD("ice.xl",,"*H",$O30,CF$7,"D",CF$6,,,1)*CF$8),"-")</f>
        <v>-</v>
      </c>
      <c r="CG30" s="104" t="str">
        <f ca="1">IFERROR(IF($F$22="TEMPF",RTD("ice.xl",,"*H",$O30,CG$7,"D",CG$6,,,1)*(9/5),RTD("ice.xl",,"*H",$O30,CG$7,"D",CG$6,,,1)*CG$8),"-")</f>
        <v>-</v>
      </c>
      <c r="CH30" s="101" t="str">
        <f ca="1">IFERROR(IF($F$22="TEMPF",RTD("ice.xl",,"*H",$O30,CH$7,"D",CH$6,,,1)*(9/5)+32,RTD("ice.xl",,"*H",$O30,CH$7,"D",CH$6,,,1)*CH$8),"-")</f>
        <v>-</v>
      </c>
      <c r="CI30" s="102" t="str">
        <f ca="1">IFERROR(IF($F$22="TEMPF",RTD("ice.xl",,"*H",$O30,CI$7,"D",CI$6,,,1)*(9/5)+32,RTD("ice.xl",,"*H",$O30,CI$7,"D",CI$6,,,1)*CI$8),"-")</f>
        <v>-</v>
      </c>
      <c r="CJ30" s="102" t="str">
        <f ca="1">IFERROR(IF($F$22="TEMPF",RTD("ice.xl",,"*H",$O30,CJ$7,"D",CJ$6,,,1)*(9/5)+32,RTD("ice.xl",,"*H",$O30,CJ$7,"D",CJ$6,,,1)*CJ$8),"-")</f>
        <v>-</v>
      </c>
      <c r="CK30" s="103" t="str">
        <f ca="1">IFERROR(IF($F$22="TEMPF",RTD("ice.xl",,"*H",$O30,CK$7,"D",CK$6,,,1)*(9/5),RTD("ice.xl",,"*H",$O30,CK$7,"D",CK$6,,,1)*CK$8),"-")</f>
        <v>-</v>
      </c>
      <c r="CL30" s="104" t="str">
        <f ca="1">IFERROR(IF($F$22="TEMPF",RTD("ice.xl",,"*H",$O30,CL$7,"D",CL$6,,,1)*(9/5),RTD("ice.xl",,"*H",$O30,CL$7,"D",CL$6,,,1)*CL$8),"-")</f>
        <v>-</v>
      </c>
      <c r="CM30" s="101" t="str">
        <f ca="1">IFERROR(IF($F$22="TEMPF",RTD("ice.xl",,"*H",$O30,CM$7,"D",CM$6,,,1)*(9/5)+32,RTD("ice.xl",,"*H",$O30,CM$7,"D",CM$6,,,1)*CM$8),"-")</f>
        <v>-</v>
      </c>
      <c r="CN30" s="102" t="str">
        <f ca="1">IFERROR(IF($F$22="TEMPF",RTD("ice.xl",,"*H",$O30,CN$7,"D",CN$6,,,1)*(9/5)+32,RTD("ice.xl",,"*H",$O30,CN$7,"D",CN$6,,,1)*CN$8),"-")</f>
        <v>-</v>
      </c>
      <c r="CO30" s="102" t="str">
        <f ca="1">IFERROR(IF($F$22="TEMPF",RTD("ice.xl",,"*H",$O30,CO$7,"D",CO$6,,,1)*(9/5)+32,RTD("ice.xl",,"*H",$O30,CO$7,"D",CO$6,,,1)*CO$8),"-")</f>
        <v>-</v>
      </c>
      <c r="CP30" s="103" t="str">
        <f ca="1">IFERROR(IF($F$22="TEMPF",RTD("ice.xl",,"*H",$O30,CP$7,"D",CP$6,,,1)*(9/5),RTD("ice.xl",,"*H",$O30,CP$7,"D",CP$6,,,1)*CP$8),"-")</f>
        <v>-</v>
      </c>
      <c r="CQ30" s="104" t="str">
        <f ca="1">IFERROR(IF($F$22="TEMPF",RTD("ice.xl",,"*H",$O30,CQ$7,"D",CQ$6,,,1)*(9/5),RTD("ice.xl",,"*H",$O30,CQ$7,"D",CQ$6,,,1)*CQ$8),"-")</f>
        <v>-</v>
      </c>
    </row>
    <row r="31" spans="1:95" ht="15" customHeight="1" x14ac:dyDescent="0.35">
      <c r="B31" s="141"/>
      <c r="C31" s="141"/>
      <c r="D31" s="141"/>
      <c r="I31" s="94"/>
      <c r="J31" s="95" t="e">
        <f>VLOOKUP($I31,Master!$R$2:$S$10,2,FALSE)</f>
        <v>#N/A</v>
      </c>
      <c r="K31" s="94"/>
      <c r="L31" s="95" t="str">
        <f t="shared" si="86"/>
        <v>Location</v>
      </c>
      <c r="M31" s="96"/>
      <c r="N31" s="94" t="e">
        <f>VLOOKUP(M31,Master!$E:$F,2,FALSE)</f>
        <v>#N/A</v>
      </c>
      <c r="O31" s="50" t="e">
        <f t="shared" si="87"/>
        <v>#N/A</v>
      </c>
      <c r="P31" s="101" t="str">
        <f ca="1">IFERROR(IF($F$22="TEMPF",RTD("ice.xl",,"*H",$O31,P$7,"D",P$6,,,1)*(9/5)+32,RTD("ice.xl",,"*H",$O31,P$7,"D",P$6,,,1)*P$8),"-")</f>
        <v>-</v>
      </c>
      <c r="Q31" s="102" t="str">
        <f ca="1">IFERROR(IF($F$22="TEMPF",RTD("ice.xl",,"*H",$O31,Q$7,"D",Q$6,,,1)*(9/5)+32,RTD("ice.xl",,"*H",$O31,Q$7,"D",Q$6,,,1)*Q$8),"-")</f>
        <v>-</v>
      </c>
      <c r="R31" s="102" t="str">
        <f ca="1">IFERROR(IF($F$22="TEMPF",RTD("ice.xl",,"*H",$O31,R$7,"D",R$6,,,1)*(9/5)+32,RTD("ice.xl",,"*H",$O31,R$7,"D",R$6,,,1)*R$8),"-")</f>
        <v>-</v>
      </c>
      <c r="S31" s="103" t="str">
        <f ca="1">IFERROR(IF($F$22="TEMPF",RTD("ice.xl",,"*H",$O31,S$7,"D",S$6,,,1)*(9/5),RTD("ice.xl",,"*H",$O31,S$7,"D",S$6,,,1)*S$8),"-")</f>
        <v>-</v>
      </c>
      <c r="T31" s="104" t="str">
        <f ca="1">IFERROR(IF($F$22="TEMPF",RTD("ice.xl",,"*H",$O31,T$7,"D",T$6,,,1)*(9/5),RTD("ice.xl",,"*H",$O31,T$7,"D",T$6,,,1)*T$8),"-")</f>
        <v>-</v>
      </c>
      <c r="U31" s="101" t="str">
        <f ca="1">IFERROR(IF($F$22="TEMPF",RTD("ice.xl",,"*H",$O31,U$7,"D",U$6,,,1)*(9/5)+32,RTD("ice.xl",,"*H",$O31,U$7,"D",U$6,,,1)*U$8),"-")</f>
        <v>-</v>
      </c>
      <c r="V31" s="102" t="str">
        <f ca="1">IFERROR(IF($F$22="TEMPF",RTD("ice.xl",,"*H",$O31,V$7,"D",V$6,,,1)*(9/5)+32,RTD("ice.xl",,"*H",$O31,V$7,"D",V$6,,,1)*V$8),"-")</f>
        <v>-</v>
      </c>
      <c r="W31" s="102" t="str">
        <f ca="1">IFERROR(IF($F$22="TEMPF",RTD("ice.xl",,"*H",$O31,W$7,"D",W$6,,,1)*(9/5)+32,RTD("ice.xl",,"*H",$O31,W$7,"D",W$6,,,1)*W$8),"-")</f>
        <v>-</v>
      </c>
      <c r="X31" s="103" t="str">
        <f ca="1">IFERROR(IF($F$22="TEMPF",RTD("ice.xl",,"*H",$O31,X$7,"D",X$6,,,1)*(9/5),RTD("ice.xl",,"*H",$O31,X$7,"D",X$6,,,1)*X$8),"-")</f>
        <v>-</v>
      </c>
      <c r="Y31" s="104" t="str">
        <f ca="1">IFERROR(IF($F$22="TEMPF",RTD("ice.xl",,"*H",$O31,Y$7,"D",Y$6,,,1)*(9/5),RTD("ice.xl",,"*H",$O31,Y$7,"D",Y$6,,,1)*Y$8),"-")</f>
        <v>-</v>
      </c>
      <c r="Z31" s="101" t="str">
        <f ca="1">IFERROR(IF($F$22="TEMPF",RTD("ice.xl",,"*H",$O31,Z$7,"D",Z$6,,,1)*(9/5)+32,RTD("ice.xl",,"*H",$O31,Z$7,"D",Z$6,,,1)*Z$8),"-")</f>
        <v>-</v>
      </c>
      <c r="AA31" s="102" t="str">
        <f ca="1">IFERROR(IF($F$22="TEMPF",RTD("ice.xl",,"*H",$O31,AA$7,"D",AA$6,,,1)*(9/5)+32,RTD("ice.xl",,"*H",$O31,AA$7,"D",AA$6,,,1)*AA$8),"-")</f>
        <v>-</v>
      </c>
      <c r="AB31" s="102" t="str">
        <f ca="1">IFERROR(IF($F$22="TEMPF",RTD("ice.xl",,"*H",$O31,AB$7,"D",AB$6,,,1)*(9/5)+32,RTD("ice.xl",,"*H",$O31,AB$7,"D",AB$6,,,1)*AB$8),"-")</f>
        <v>-</v>
      </c>
      <c r="AC31" s="103" t="str">
        <f ca="1">IFERROR(IF($F$22="TEMPF",RTD("ice.xl",,"*H",$O31,AC$7,"D",AC$6,,,1)*(9/5),RTD("ice.xl",,"*H",$O31,AC$7,"D",AC$6,,,1)*AC$8),"-")</f>
        <v>-</v>
      </c>
      <c r="AD31" s="104" t="str">
        <f ca="1">IFERROR(IF($F$22="TEMPF",RTD("ice.xl",,"*H",$O31,AD$7,"D",AD$6,,,1)*(9/5),RTD("ice.xl",,"*H",$O31,AD$7,"D",AD$6,,,1)*AD$8),"-")</f>
        <v>-</v>
      </c>
      <c r="AE31" s="101" t="str">
        <f ca="1">IFERROR(IF($F$22="TEMPF",RTD("ice.xl",,"*H",$O31,AE$7,"D",AE$6,,,1)*(9/5)+32,RTD("ice.xl",,"*H",$O31,AE$7,"D",AE$6,,,1)*AE$8),"-")</f>
        <v>-</v>
      </c>
      <c r="AF31" s="102" t="str">
        <f ca="1">IFERROR(IF($F$22="TEMPF",RTD("ice.xl",,"*H",$O31,AF$7,"D",AF$6,,,1)*(9/5)+32,RTD("ice.xl",,"*H",$O31,AF$7,"D",AF$6,,,1)*AF$8),"-")</f>
        <v>-</v>
      </c>
      <c r="AG31" s="102" t="str">
        <f ca="1">IFERROR(IF($F$22="TEMPF",RTD("ice.xl",,"*H",$O31,AG$7,"D",AG$6,,,1)*(9/5)+32,RTD("ice.xl",,"*H",$O31,AG$7,"D",AG$6,,,1)*AG$8),"-")</f>
        <v>-</v>
      </c>
      <c r="AH31" s="103" t="str">
        <f ca="1">IFERROR(IF($F$22="TEMPF",RTD("ice.xl",,"*H",$O31,AH$7,"D",AH$6,,,1)*(9/5),RTD("ice.xl",,"*H",$O31,AH$7,"D",AH$6,,,1)*AH$8),"-")</f>
        <v>-</v>
      </c>
      <c r="AI31" s="104" t="str">
        <f ca="1">IFERROR(IF($F$22="TEMPF",RTD("ice.xl",,"*H",$O31,AI$7,"D",AI$6,,,1)*(9/5),RTD("ice.xl",,"*H",$O31,AI$7,"D",AI$6,,,1)*AI$8),"-")</f>
        <v>-</v>
      </c>
      <c r="AJ31" s="101" t="str">
        <f ca="1">IFERROR(IF($F$22="TEMPF",RTD("ice.xl",,"*H",$O31,AJ$7,"D",AJ$6,,,1)*(9/5)+32,RTD("ice.xl",,"*H",$O31,AJ$7,"D",AJ$6,,,1)*AJ$8),"-")</f>
        <v>-</v>
      </c>
      <c r="AK31" s="102" t="str">
        <f ca="1">IFERROR(IF($F$22="TEMPF",RTD("ice.xl",,"*H",$O31,AK$7,"D",AK$6,,,1)*(9/5)+32,RTD("ice.xl",,"*H",$O31,AK$7,"D",AK$6,,,1)*AK$8),"-")</f>
        <v>-</v>
      </c>
      <c r="AL31" s="102" t="str">
        <f ca="1">IFERROR(IF($F$22="TEMPF",RTD("ice.xl",,"*H",$O31,AL$7,"D",AL$6,,,1)*(9/5)+32,RTD("ice.xl",,"*H",$O31,AL$7,"D",AL$6,,,1)*AL$8),"-")</f>
        <v>-</v>
      </c>
      <c r="AM31" s="103" t="str">
        <f ca="1">IFERROR(IF($F$22="TEMPF",RTD("ice.xl",,"*H",$O31,AM$7,"D",AM$6,,,1)*(9/5),RTD("ice.xl",,"*H",$O31,AM$7,"D",AM$6,,,1)*AM$8),"-")</f>
        <v>-</v>
      </c>
      <c r="AN31" s="104" t="str">
        <f ca="1">IFERROR(IF($F$22="TEMPF",RTD("ice.xl",,"*H",$O31,AN$7,"D",AN$6,,,1)*(9/5),RTD("ice.xl",,"*H",$O31,AN$7,"D",AN$6,,,1)*AN$8),"-")</f>
        <v>-</v>
      </c>
      <c r="AO31" s="101" t="str">
        <f ca="1">IFERROR(IF($F$22="TEMPF",RTD("ice.xl",,"*H",$O31,AO$7,"D",AO$6,,,1)*(9/5)+32,RTD("ice.xl",,"*H",$O31,AO$7,"D",AO$6,,,1)*AO$8),"-")</f>
        <v>-</v>
      </c>
      <c r="AP31" s="102" t="str">
        <f ca="1">IFERROR(IF($F$22="TEMPF",RTD("ice.xl",,"*H",$O31,AP$7,"D",AP$6,,,1)*(9/5)+32,RTD("ice.xl",,"*H",$O31,AP$7,"D",AP$6,,,1)*AP$8),"-")</f>
        <v>-</v>
      </c>
      <c r="AQ31" s="102" t="str">
        <f ca="1">IFERROR(IF($F$22="TEMPF",RTD("ice.xl",,"*H",$O31,AQ$7,"D",AQ$6,,,1)*(9/5)+32,RTD("ice.xl",,"*H",$O31,AQ$7,"D",AQ$6,,,1)*AQ$8),"-")</f>
        <v>-</v>
      </c>
      <c r="AR31" s="103" t="str">
        <f ca="1">IFERROR(IF($F$22="TEMPF",RTD("ice.xl",,"*H",$O31,AR$7,"D",AR$6,,,1)*(9/5),RTD("ice.xl",,"*H",$O31,AR$7,"D",AR$6,,,1)*AR$8),"-")</f>
        <v>-</v>
      </c>
      <c r="AS31" s="104" t="str">
        <f ca="1">IFERROR(IF($F$22="TEMPF",RTD("ice.xl",,"*H",$O31,AS$7,"D",AS$6,,,1)*(9/5),RTD("ice.xl",,"*H",$O31,AS$7,"D",AS$6,,,1)*AS$8),"-")</f>
        <v>-</v>
      </c>
      <c r="AT31" s="101" t="str">
        <f ca="1">IFERROR(IF($F$22="TEMPF",RTD("ice.xl",,"*H",$O31,AT$7,"D",AT$6,,,1)*(9/5)+32,RTD("ice.xl",,"*H",$O31,AT$7,"D",AT$6,,,1)*AT$8),"-")</f>
        <v>-</v>
      </c>
      <c r="AU31" s="102" t="str">
        <f ca="1">IFERROR(IF($F$22="TEMPF",RTD("ice.xl",,"*H",$O31,AU$7,"D",AU$6,,,1)*(9/5)+32,RTD("ice.xl",,"*H",$O31,AU$7,"D",AU$6,,,1)*AU$8),"-")</f>
        <v>-</v>
      </c>
      <c r="AV31" s="102" t="str">
        <f ca="1">IFERROR(IF($F$22="TEMPF",RTD("ice.xl",,"*H",$O31,AV$7,"D",AV$6,,,1)*(9/5)+32,RTD("ice.xl",,"*H",$O31,AV$7,"D",AV$6,,,1)*AV$8),"-")</f>
        <v>-</v>
      </c>
      <c r="AW31" s="103" t="str">
        <f ca="1">IFERROR(IF($F$22="TEMPF",RTD("ice.xl",,"*H",$O31,AW$7,"D",AW$6,,,1)*(9/5),RTD("ice.xl",,"*H",$O31,AW$7,"D",AW$6,,,1)*AW$8),"-")</f>
        <v>-</v>
      </c>
      <c r="AX31" s="104" t="str">
        <f ca="1">IFERROR(IF($F$22="TEMPF",RTD("ice.xl",,"*H",$O31,AX$7,"D",AX$6,,,1)*(9/5),RTD("ice.xl",,"*H",$O31,AX$7,"D",AX$6,,,1)*AX$8),"-")</f>
        <v>-</v>
      </c>
      <c r="AY31" s="101" t="str">
        <f ca="1">IFERROR(IF($F$22="TEMPF",RTD("ice.xl",,"*H",$O31,AY$7,"D",AY$6,,,1)*(9/5)+32,RTD("ice.xl",,"*H",$O31,AY$7,"D",AY$6,,,1)*AY$8),"-")</f>
        <v>-</v>
      </c>
      <c r="AZ31" s="102" t="str">
        <f ca="1">IFERROR(IF($F$22="TEMPF",RTD("ice.xl",,"*H",$O31,AZ$7,"D",AZ$6,,,1)*(9/5)+32,RTD("ice.xl",,"*H",$O31,AZ$7,"D",AZ$6,,,1)*AZ$8),"-")</f>
        <v>-</v>
      </c>
      <c r="BA31" s="102" t="str">
        <f ca="1">IFERROR(IF($F$22="TEMPF",RTD("ice.xl",,"*H",$O31,BA$7,"D",BA$6,,,1)*(9/5)+32,RTD("ice.xl",,"*H",$O31,BA$7,"D",BA$6,,,1)*BA$8),"-")</f>
        <v>-</v>
      </c>
      <c r="BB31" s="103" t="str">
        <f ca="1">IFERROR(IF($F$22="TEMPF",RTD("ice.xl",,"*H",$O31,BB$7,"D",BB$6,,,1)*(9/5),RTD("ice.xl",,"*H",$O31,BB$7,"D",BB$6,,,1)*BB$8),"-")</f>
        <v>-</v>
      </c>
      <c r="BC31" s="104" t="str">
        <f ca="1">IFERROR(IF($F$22="TEMPF",RTD("ice.xl",,"*H",$O31,BC$7,"D",BC$6,,,1)*(9/5),RTD("ice.xl",,"*H",$O31,BC$7,"D",BC$6,,,1)*BC$8),"-")</f>
        <v>-</v>
      </c>
      <c r="BD31" s="101" t="str">
        <f ca="1">IFERROR(IF($F$22="TEMPF",RTD("ice.xl",,"*H",$O31,BD$7,"D",BD$6,,,1)*(9/5)+32,RTD("ice.xl",,"*H",$O31,BD$7,"D",BD$6,,,1)*BD$8),"-")</f>
        <v>-</v>
      </c>
      <c r="BE31" s="102" t="str">
        <f ca="1">IFERROR(IF($F$22="TEMPF",RTD("ice.xl",,"*H",$O31,BE$7,"D",BE$6,,,1)*(9/5)+32,RTD("ice.xl",,"*H",$O31,BE$7,"D",BE$6,,,1)*BE$8),"-")</f>
        <v>-</v>
      </c>
      <c r="BF31" s="102" t="str">
        <f ca="1">IFERROR(IF($F$22="TEMPF",RTD("ice.xl",,"*H",$O31,BF$7,"D",BF$6,,,1)*(9/5)+32,RTD("ice.xl",,"*H",$O31,BF$7,"D",BF$6,,,1)*BF$8),"-")</f>
        <v>-</v>
      </c>
      <c r="BG31" s="103" t="str">
        <f ca="1">IFERROR(IF($F$22="TEMPF",RTD("ice.xl",,"*H",$O31,BG$7,"D",BG$6,,,1)*(9/5),RTD("ice.xl",,"*H",$O31,BG$7,"D",BG$6,,,1)*BG$8),"-")</f>
        <v>-</v>
      </c>
      <c r="BH31" s="104" t="str">
        <f ca="1">IFERROR(IF($F$22="TEMPF",RTD("ice.xl",,"*H",$O31,BH$7,"D",BH$6,,,1)*(9/5),RTD("ice.xl",,"*H",$O31,BH$7,"D",BH$6,,,1)*BH$8),"-")</f>
        <v>-</v>
      </c>
      <c r="BI31" s="101" t="str">
        <f ca="1">IFERROR(IF($F$22="TEMPF",RTD("ice.xl",,"*H",$O31,BI$7,"D",BI$6,,,1)*(9/5)+32,RTD("ice.xl",,"*H",$O31,BI$7,"D",BI$6,,,1)*BI$8),"-")</f>
        <v>-</v>
      </c>
      <c r="BJ31" s="102" t="str">
        <f ca="1">IFERROR(IF($F$22="TEMPF",RTD("ice.xl",,"*H",$O31,BJ$7,"D",BJ$6,,,1)*(9/5)+32,RTD("ice.xl",,"*H",$O31,BJ$7,"D",BJ$6,,,1)*BJ$8),"-")</f>
        <v>-</v>
      </c>
      <c r="BK31" s="102" t="str">
        <f ca="1">IFERROR(IF($F$22="TEMPF",RTD("ice.xl",,"*H",$O31,BK$7,"D",BK$6,,,1)*(9/5)+32,RTD("ice.xl",,"*H",$O31,BK$7,"D",BK$6,,,1)*BK$8),"-")</f>
        <v>-</v>
      </c>
      <c r="BL31" s="103" t="str">
        <f ca="1">IFERROR(IF($F$22="TEMPF",RTD("ice.xl",,"*H",$O31,BL$7,"D",BL$6,,,1)*(9/5),RTD("ice.xl",,"*H",$O31,BL$7,"D",BL$6,,,1)*BL$8),"-")</f>
        <v>-</v>
      </c>
      <c r="BM31" s="104" t="str">
        <f ca="1">IFERROR(IF($F$22="TEMPF",RTD("ice.xl",,"*H",$O31,BM$7,"D",BM$6,,,1)*(9/5),RTD("ice.xl",,"*H",$O31,BM$7,"D",BM$6,,,1)*BM$8),"-")</f>
        <v>-</v>
      </c>
      <c r="BN31" s="101" t="str">
        <f ca="1">IFERROR(IF($F$22="TEMPF",RTD("ice.xl",,"*H",$O31,BN$7,"D",BN$6,,,1)*(9/5)+32,RTD("ice.xl",,"*H",$O31,BN$7,"D",BN$6,,,1)*BN$8),"-")</f>
        <v>-</v>
      </c>
      <c r="BO31" s="102" t="str">
        <f ca="1">IFERROR(IF($F$22="TEMPF",RTD("ice.xl",,"*H",$O31,BO$7,"D",BO$6,,,1)*(9/5)+32,RTD("ice.xl",,"*H",$O31,BO$7,"D",BO$6,,,1)*BO$8),"-")</f>
        <v>-</v>
      </c>
      <c r="BP31" s="102" t="str">
        <f ca="1">IFERROR(IF($F$22="TEMPF",RTD("ice.xl",,"*H",$O31,BP$7,"D",BP$6,,,1)*(9/5)+32,RTD("ice.xl",,"*H",$O31,BP$7,"D",BP$6,,,1)*BP$8),"-")</f>
        <v>-</v>
      </c>
      <c r="BQ31" s="103" t="str">
        <f ca="1">IFERROR(IF($F$22="TEMPF",RTD("ice.xl",,"*H",$O31,BQ$7,"D",BQ$6,,,1)*(9/5),RTD("ice.xl",,"*H",$O31,BQ$7,"D",BQ$6,,,1)*BQ$8),"-")</f>
        <v>-</v>
      </c>
      <c r="BR31" s="104" t="str">
        <f ca="1">IFERROR(IF($F$22="TEMPF",RTD("ice.xl",,"*H",$O31,BR$7,"D",BR$6,,,1)*(9/5),RTD("ice.xl",,"*H",$O31,BR$7,"D",BR$6,,,1)*BR$8),"-")</f>
        <v>-</v>
      </c>
      <c r="BS31" s="101" t="str">
        <f ca="1">IFERROR(IF($F$22="TEMPF",RTD("ice.xl",,"*H",$O31,BS$7,"D",BS$6,,,1)*(9/5)+32,RTD("ice.xl",,"*H",$O31,BS$7,"D",BS$6,,,1)*BS$8),"-")</f>
        <v>-</v>
      </c>
      <c r="BT31" s="102" t="str">
        <f ca="1">IFERROR(IF($F$22="TEMPF",RTD("ice.xl",,"*H",$O31,BT$7,"D",BT$6,,,1)*(9/5)+32,RTD("ice.xl",,"*H",$O31,BT$7,"D",BT$6,,,1)*BT$8),"-")</f>
        <v>-</v>
      </c>
      <c r="BU31" s="102" t="str">
        <f ca="1">IFERROR(IF($F$22="TEMPF",RTD("ice.xl",,"*H",$O31,BU$7,"D",BU$6,,,1)*(9/5)+32,RTD("ice.xl",,"*H",$O31,BU$7,"D",BU$6,,,1)*BU$8),"-")</f>
        <v>-</v>
      </c>
      <c r="BV31" s="103" t="str">
        <f ca="1">IFERROR(IF($F$22="TEMPF",RTD("ice.xl",,"*H",$O31,BV$7,"D",BV$6,,,1)*(9/5),RTD("ice.xl",,"*H",$O31,BV$7,"D",BV$6,,,1)*BV$8),"-")</f>
        <v>-</v>
      </c>
      <c r="BW31" s="104" t="str">
        <f ca="1">IFERROR(IF($F$22="TEMPF",RTD("ice.xl",,"*H",$O31,BW$7,"D",BW$6,,,1)*(9/5),RTD("ice.xl",,"*H",$O31,BW$7,"D",BW$6,,,1)*BW$8),"-")</f>
        <v>-</v>
      </c>
      <c r="BX31" s="101" t="str">
        <f ca="1">IFERROR(IF($F$22="TEMPF",RTD("ice.xl",,"*H",$O31,BX$7,"D",BX$6,,,1)*(9/5)+32,RTD("ice.xl",,"*H",$O31,BX$7,"D",BX$6,,,1)*BX$8),"-")</f>
        <v>-</v>
      </c>
      <c r="BY31" s="102" t="str">
        <f ca="1">IFERROR(IF($F$22="TEMPF",RTD("ice.xl",,"*H",$O31,BY$7,"D",BY$6,,,1)*(9/5)+32,RTD("ice.xl",,"*H",$O31,BY$7,"D",BY$6,,,1)*BY$8),"-")</f>
        <v>-</v>
      </c>
      <c r="BZ31" s="102" t="str">
        <f ca="1">IFERROR(IF($F$22="TEMPF",RTD("ice.xl",,"*H",$O31,BZ$7,"D",BZ$6,,,1)*(9/5)+32,RTD("ice.xl",,"*H",$O31,BZ$7,"D",BZ$6,,,1)*BZ$8),"-")</f>
        <v>-</v>
      </c>
      <c r="CA31" s="103" t="str">
        <f ca="1">IFERROR(IF($F$22="TEMPF",RTD("ice.xl",,"*H",$O31,CA$7,"D",CA$6,,,1)*(9/5),RTD("ice.xl",,"*H",$O31,CA$7,"D",CA$6,,,1)*CA$8),"-")</f>
        <v>-</v>
      </c>
      <c r="CB31" s="104" t="str">
        <f ca="1">IFERROR(IF($F$22="TEMPF",RTD("ice.xl",,"*H",$O31,CB$7,"D",CB$6,,,1)*(9/5),RTD("ice.xl",,"*H",$O31,CB$7,"D",CB$6,,,1)*CB$8),"-")</f>
        <v>-</v>
      </c>
      <c r="CC31" s="101" t="str">
        <f ca="1">IFERROR(IF($F$22="TEMPF",RTD("ice.xl",,"*H",$O31,CC$7,"D",CC$6,,,1)*(9/5)+32,RTD("ice.xl",,"*H",$O31,CC$7,"D",CC$6,,,1)*CC$8),"-")</f>
        <v>-</v>
      </c>
      <c r="CD31" s="102" t="str">
        <f ca="1">IFERROR(IF($F$22="TEMPF",RTD("ice.xl",,"*H",$O31,CD$7,"D",CD$6,,,1)*(9/5)+32,RTD("ice.xl",,"*H",$O31,CD$7,"D",CD$6,,,1)*CD$8),"-")</f>
        <v>-</v>
      </c>
      <c r="CE31" s="102" t="str">
        <f ca="1">IFERROR(IF($F$22="TEMPF",RTD("ice.xl",,"*H",$O31,CE$7,"D",CE$6,,,1)*(9/5)+32,RTD("ice.xl",,"*H",$O31,CE$7,"D",CE$6,,,1)*CE$8),"-")</f>
        <v>-</v>
      </c>
      <c r="CF31" s="103" t="str">
        <f ca="1">IFERROR(IF($F$22="TEMPF",RTD("ice.xl",,"*H",$O31,CF$7,"D",CF$6,,,1)*(9/5),RTD("ice.xl",,"*H",$O31,CF$7,"D",CF$6,,,1)*CF$8),"-")</f>
        <v>-</v>
      </c>
      <c r="CG31" s="104" t="str">
        <f ca="1">IFERROR(IF($F$22="TEMPF",RTD("ice.xl",,"*H",$O31,CG$7,"D",CG$6,,,1)*(9/5),RTD("ice.xl",,"*H",$O31,CG$7,"D",CG$6,,,1)*CG$8),"-")</f>
        <v>-</v>
      </c>
      <c r="CH31" s="101" t="str">
        <f ca="1">IFERROR(IF($F$22="TEMPF",RTD("ice.xl",,"*H",$O31,CH$7,"D",CH$6,,,1)*(9/5)+32,RTD("ice.xl",,"*H",$O31,CH$7,"D",CH$6,,,1)*CH$8),"-")</f>
        <v>-</v>
      </c>
      <c r="CI31" s="102" t="str">
        <f ca="1">IFERROR(IF($F$22="TEMPF",RTD("ice.xl",,"*H",$O31,CI$7,"D",CI$6,,,1)*(9/5)+32,RTD("ice.xl",,"*H",$O31,CI$7,"D",CI$6,,,1)*CI$8),"-")</f>
        <v>-</v>
      </c>
      <c r="CJ31" s="102" t="str">
        <f ca="1">IFERROR(IF($F$22="TEMPF",RTD("ice.xl",,"*H",$O31,CJ$7,"D",CJ$6,,,1)*(9/5)+32,RTD("ice.xl",,"*H",$O31,CJ$7,"D",CJ$6,,,1)*CJ$8),"-")</f>
        <v>-</v>
      </c>
      <c r="CK31" s="103" t="str">
        <f ca="1">IFERROR(IF($F$22="TEMPF",RTD("ice.xl",,"*H",$O31,CK$7,"D",CK$6,,,1)*(9/5),RTD("ice.xl",,"*H",$O31,CK$7,"D",CK$6,,,1)*CK$8),"-")</f>
        <v>-</v>
      </c>
      <c r="CL31" s="104" t="str">
        <f ca="1">IFERROR(IF($F$22="TEMPF",RTD("ice.xl",,"*H",$O31,CL$7,"D",CL$6,,,1)*(9/5),RTD("ice.xl",,"*H",$O31,CL$7,"D",CL$6,,,1)*CL$8),"-")</f>
        <v>-</v>
      </c>
      <c r="CM31" s="101" t="str">
        <f ca="1">IFERROR(IF($F$22="TEMPF",RTD("ice.xl",,"*H",$O31,CM$7,"D",CM$6,,,1)*(9/5)+32,RTD("ice.xl",,"*H",$O31,CM$7,"D",CM$6,,,1)*CM$8),"-")</f>
        <v>-</v>
      </c>
      <c r="CN31" s="102" t="str">
        <f ca="1">IFERROR(IF($F$22="TEMPF",RTD("ice.xl",,"*H",$O31,CN$7,"D",CN$6,,,1)*(9/5)+32,RTD("ice.xl",,"*H",$O31,CN$7,"D",CN$6,,,1)*CN$8),"-")</f>
        <v>-</v>
      </c>
      <c r="CO31" s="102" t="str">
        <f ca="1">IFERROR(IF($F$22="TEMPF",RTD("ice.xl",,"*H",$O31,CO$7,"D",CO$6,,,1)*(9/5)+32,RTD("ice.xl",,"*H",$O31,CO$7,"D",CO$6,,,1)*CO$8),"-")</f>
        <v>-</v>
      </c>
      <c r="CP31" s="103" t="str">
        <f ca="1">IFERROR(IF($F$22="TEMPF",RTD("ice.xl",,"*H",$O31,CP$7,"D",CP$6,,,1)*(9/5),RTD("ice.xl",,"*H",$O31,CP$7,"D",CP$6,,,1)*CP$8),"-")</f>
        <v>-</v>
      </c>
      <c r="CQ31" s="104" t="str">
        <f ca="1">IFERROR(IF($F$22="TEMPF",RTD("ice.xl",,"*H",$O31,CQ$7,"D",CQ$6,,,1)*(9/5),RTD("ice.xl",,"*H",$O31,CQ$7,"D",CQ$6,,,1)*CQ$8),"-")</f>
        <v>-</v>
      </c>
    </row>
    <row r="32" spans="1:95" ht="15" thickBot="1" x14ac:dyDescent="0.4">
      <c r="I32" s="108"/>
      <c r="J32" s="109"/>
      <c r="K32" s="108"/>
      <c r="L32" s="109"/>
      <c r="M32" s="110"/>
      <c r="N32" s="108" t="str">
        <f>IF($C$20="Sum","Sum","Avg")</f>
        <v>Sum</v>
      </c>
      <c r="O32" s="109"/>
      <c r="P32" s="111">
        <f t="shared" ref="P32:AU32" ca="1" si="88">IF($C$20="SUM",SUM(P22:P31),AVERAGE(P22:P31))</f>
        <v>85.09</v>
      </c>
      <c r="Q32" s="112">
        <f t="shared" ca="1" si="88"/>
        <v>64.58</v>
      </c>
      <c r="R32" s="112">
        <f t="shared" ca="1" si="88"/>
        <v>44.08</v>
      </c>
      <c r="S32" s="112">
        <f t="shared" ca="1" si="88"/>
        <v>0.28000000000000003</v>
      </c>
      <c r="T32" s="113">
        <f t="shared" ca="1" si="88"/>
        <v>16.14</v>
      </c>
      <c r="U32" s="111">
        <f t="shared" ca="1" si="88"/>
        <v>79.58</v>
      </c>
      <c r="V32" s="112">
        <f t="shared" ca="1" si="88"/>
        <v>60.850000000000009</v>
      </c>
      <c r="W32" s="112">
        <f t="shared" ca="1" si="88"/>
        <v>42.14</v>
      </c>
      <c r="X32" s="112">
        <f t="shared" ca="1" si="88"/>
        <v>0.23000000000000004</v>
      </c>
      <c r="Y32" s="113">
        <f t="shared" ca="1" si="88"/>
        <v>13.379999999999999</v>
      </c>
      <c r="Z32" s="111">
        <f t="shared" ca="1" si="88"/>
        <v>74.22</v>
      </c>
      <c r="AA32" s="112">
        <f t="shared" ca="1" si="88"/>
        <v>58.52</v>
      </c>
      <c r="AB32" s="112">
        <f t="shared" ca="1" si="88"/>
        <v>42.84</v>
      </c>
      <c r="AC32" s="112">
        <f t="shared" ca="1" si="88"/>
        <v>2.4699999999999998</v>
      </c>
      <c r="AD32" s="113">
        <f t="shared" ca="1" si="88"/>
        <v>13.05</v>
      </c>
      <c r="AE32" s="111">
        <f t="shared" ca="1" si="88"/>
        <v>76.48</v>
      </c>
      <c r="AF32" s="112">
        <f t="shared" ca="1" si="88"/>
        <v>59.129999999999995</v>
      </c>
      <c r="AG32" s="112">
        <f t="shared" ca="1" si="88"/>
        <v>41.76</v>
      </c>
      <c r="AH32" s="112">
        <f t="shared" ca="1" si="88"/>
        <v>1.1299999999999999</v>
      </c>
      <c r="AI32" s="113">
        <f t="shared" ca="1" si="88"/>
        <v>14.030000000000001</v>
      </c>
      <c r="AJ32" s="111">
        <f t="shared" ca="1" si="88"/>
        <v>69.289999999999992</v>
      </c>
      <c r="AK32" s="112">
        <f t="shared" ca="1" si="88"/>
        <v>55.210000000000008</v>
      </c>
      <c r="AL32" s="112">
        <f t="shared" ca="1" si="88"/>
        <v>41.12</v>
      </c>
      <c r="AM32" s="112">
        <f t="shared" ca="1" si="88"/>
        <v>2.1599999999999997</v>
      </c>
      <c r="AN32" s="113">
        <f t="shared" ca="1" si="88"/>
        <v>10.7</v>
      </c>
      <c r="AO32" s="111">
        <f t="shared" ca="1" si="88"/>
        <v>75.02</v>
      </c>
      <c r="AP32" s="112">
        <f t="shared" ca="1" si="88"/>
        <v>58.14</v>
      </c>
      <c r="AQ32" s="112">
        <f t="shared" ca="1" si="88"/>
        <v>41.230000000000004</v>
      </c>
      <c r="AR32" s="112">
        <f t="shared" ca="1" si="88"/>
        <v>-1.38</v>
      </c>
      <c r="AS32" s="113">
        <f t="shared" ca="1" si="88"/>
        <v>11.370000000000001</v>
      </c>
      <c r="AT32" s="111">
        <f t="shared" ca="1" si="88"/>
        <v>78.89</v>
      </c>
      <c r="AU32" s="112">
        <f t="shared" ca="1" si="88"/>
        <v>61.550000000000004</v>
      </c>
      <c r="AV32" s="112">
        <f t="shared" ref="AV32:CA32" ca="1" si="89">IF($C$20="SUM",SUM(AV22:AV31),AVERAGE(AV22:AV31))</f>
        <v>44.2</v>
      </c>
      <c r="AW32" s="112">
        <f t="shared" ca="1" si="89"/>
        <v>-0.46000000000000008</v>
      </c>
      <c r="AX32" s="113">
        <f t="shared" ca="1" si="89"/>
        <v>15.5</v>
      </c>
      <c r="AY32" s="111">
        <f t="shared" ca="1" si="89"/>
        <v>80.569999999999993</v>
      </c>
      <c r="AZ32" s="112">
        <f t="shared" ca="1" si="89"/>
        <v>62.77</v>
      </c>
      <c r="BA32" s="112">
        <f t="shared" ca="1" si="89"/>
        <v>44.96</v>
      </c>
      <c r="BB32" s="112">
        <f t="shared" ca="1" si="89"/>
        <v>-2.1</v>
      </c>
      <c r="BC32" s="113">
        <f t="shared" ca="1" si="89"/>
        <v>17.71</v>
      </c>
      <c r="BD32" s="111">
        <f t="shared" ca="1" si="89"/>
        <v>84.179999999999993</v>
      </c>
      <c r="BE32" s="112">
        <f t="shared" ca="1" si="89"/>
        <v>64.600000000000009</v>
      </c>
      <c r="BF32" s="112">
        <f t="shared" ca="1" si="89"/>
        <v>45.02</v>
      </c>
      <c r="BG32" s="112">
        <f t="shared" ca="1" si="89"/>
        <v>6.4600000000000009</v>
      </c>
      <c r="BH32" s="113">
        <f t="shared" ca="1" si="89"/>
        <v>17.100000000000001</v>
      </c>
      <c r="BI32" s="111">
        <f t="shared" ca="1" si="89"/>
        <v>85.65</v>
      </c>
      <c r="BJ32" s="112">
        <f t="shared" ca="1" si="89"/>
        <v>65.31</v>
      </c>
      <c r="BK32" s="112">
        <f t="shared" ca="1" si="89"/>
        <v>44.97</v>
      </c>
      <c r="BL32" s="112">
        <f t="shared" ca="1" si="89"/>
        <v>15.41</v>
      </c>
      <c r="BM32" s="113">
        <f t="shared" ca="1" si="89"/>
        <v>19.270000000000003</v>
      </c>
      <c r="BN32" s="111">
        <f t="shared" ca="1" si="89"/>
        <v>77.759999999999991</v>
      </c>
      <c r="BO32" s="112">
        <f t="shared" ca="1" si="89"/>
        <v>59.150000000000006</v>
      </c>
      <c r="BP32" s="112">
        <f t="shared" ca="1" si="89"/>
        <v>40.520000000000003</v>
      </c>
      <c r="BQ32" s="112">
        <f t="shared" ca="1" si="89"/>
        <v>12.24</v>
      </c>
      <c r="BR32" s="113">
        <f t="shared" ca="1" si="89"/>
        <v>15.11</v>
      </c>
      <c r="BS32" s="111">
        <f t="shared" ca="1" si="89"/>
        <v>84.22</v>
      </c>
      <c r="BT32" s="112">
        <f t="shared" ca="1" si="89"/>
        <v>63.269999999999996</v>
      </c>
      <c r="BU32" s="112">
        <f t="shared" ca="1" si="89"/>
        <v>42.32</v>
      </c>
      <c r="BV32" s="112">
        <f t="shared" ca="1" si="89"/>
        <v>9.8800000000000008</v>
      </c>
      <c r="BW32" s="113">
        <f t="shared" ca="1" si="89"/>
        <v>20.810000000000002</v>
      </c>
      <c r="BX32" s="111">
        <f t="shared" ca="1" si="89"/>
        <v>85.36</v>
      </c>
      <c r="BY32" s="112">
        <f t="shared" ca="1" si="89"/>
        <v>64.58</v>
      </c>
      <c r="BZ32" s="112">
        <f t="shared" ca="1" si="89"/>
        <v>43.79</v>
      </c>
      <c r="CA32" s="112">
        <f t="shared" ca="1" si="89"/>
        <v>7.7200000000000006</v>
      </c>
      <c r="CB32" s="113">
        <f t="shared" ref="CB32:CQ32" ca="1" si="90">IF($C$20="SUM",SUM(CB22:CB31),AVERAGE(CB22:CB31))</f>
        <v>21.99</v>
      </c>
      <c r="CC32" s="111">
        <f t="shared" ca="1" si="90"/>
        <v>69.739999999999995</v>
      </c>
      <c r="CD32" s="112">
        <f t="shared" ca="1" si="90"/>
        <v>56.460000000000008</v>
      </c>
      <c r="CE32" s="112">
        <f t="shared" ca="1" si="90"/>
        <v>43.19</v>
      </c>
      <c r="CF32" s="112">
        <f t="shared" ca="1" si="90"/>
        <v>-6.29</v>
      </c>
      <c r="CG32" s="113">
        <f t="shared" ca="1" si="90"/>
        <v>13.3</v>
      </c>
      <c r="CH32" s="111">
        <f t="shared" ca="1" si="90"/>
        <v>71.14</v>
      </c>
      <c r="CI32" s="112">
        <f t="shared" ca="1" si="90"/>
        <v>55.44</v>
      </c>
      <c r="CJ32" s="112">
        <f t="shared" ca="1" si="90"/>
        <v>39.730000000000004</v>
      </c>
      <c r="CK32" s="112">
        <f t="shared" ca="1" si="90"/>
        <v>-16.46</v>
      </c>
      <c r="CL32" s="113">
        <f t="shared" ca="1" si="90"/>
        <v>10.64</v>
      </c>
      <c r="CM32" s="114">
        <f t="shared" ca="1" si="90"/>
        <v>63.449999999999996</v>
      </c>
      <c r="CN32" s="115">
        <f t="shared" ca="1" si="90"/>
        <v>50.34</v>
      </c>
      <c r="CO32" s="115">
        <f t="shared" ca="1" si="90"/>
        <v>37.24</v>
      </c>
      <c r="CP32" s="112">
        <f t="shared" ca="1" si="90"/>
        <v>0</v>
      </c>
      <c r="CQ32" s="113">
        <f t="shared" ca="1" si="90"/>
        <v>5.55</v>
      </c>
    </row>
    <row r="33" spans="9:95" ht="78" thickBot="1" x14ac:dyDescent="0.4">
      <c r="I33" s="81"/>
      <c r="J33" s="82"/>
      <c r="K33" s="81" t="s">
        <v>3190</v>
      </c>
      <c r="L33" s="82" t="s">
        <v>3204</v>
      </c>
      <c r="M33" s="81" t="s">
        <v>0</v>
      </c>
      <c r="N33" s="81" t="s">
        <v>3191</v>
      </c>
      <c r="O33" s="83" t="s">
        <v>3203</v>
      </c>
      <c r="P33" s="87" t="str">
        <f t="shared" ref="P33:T33" si="91">P9</f>
        <v>Max</v>
      </c>
      <c r="Q33" s="88" t="str">
        <f t="shared" si="91"/>
        <v>Avg</v>
      </c>
      <c r="R33" s="88" t="str">
        <f t="shared" si="91"/>
        <v>Min</v>
      </c>
      <c r="S33" s="85" t="str">
        <f t="shared" si="91"/>
        <v>2M Daily Avg Temp CHNG 2 Forecast Prior</v>
      </c>
      <c r="T33" s="86" t="str">
        <f t="shared" si="91"/>
        <v>2M Daily Avg Temp official 30yr Anomaly</v>
      </c>
      <c r="U33" s="87" t="str">
        <f t="shared" ref="U33:Y33" si="92">P9</f>
        <v>Max</v>
      </c>
      <c r="V33" s="88" t="str">
        <f t="shared" si="92"/>
        <v>Avg</v>
      </c>
      <c r="W33" s="88" t="str">
        <f t="shared" si="92"/>
        <v>Min</v>
      </c>
      <c r="X33" s="85" t="str">
        <f t="shared" si="92"/>
        <v>2M Daily Avg Temp CHNG 2 Forecast Prior</v>
      </c>
      <c r="Y33" s="86" t="str">
        <f t="shared" si="92"/>
        <v>2M Daily Avg Temp official 30yr Anomaly</v>
      </c>
      <c r="Z33" s="87" t="str">
        <f t="shared" ref="Z33:AD33" si="93">P9</f>
        <v>Max</v>
      </c>
      <c r="AA33" s="88" t="str">
        <f t="shared" si="93"/>
        <v>Avg</v>
      </c>
      <c r="AB33" s="88" t="str">
        <f t="shared" si="93"/>
        <v>Min</v>
      </c>
      <c r="AC33" s="85" t="str">
        <f t="shared" si="93"/>
        <v>2M Daily Avg Temp CHNG 2 Forecast Prior</v>
      </c>
      <c r="AD33" s="86" t="str">
        <f t="shared" si="93"/>
        <v>2M Daily Avg Temp official 30yr Anomaly</v>
      </c>
      <c r="AE33" s="87" t="str">
        <f t="shared" ref="AE33:AI33" si="94">P9</f>
        <v>Max</v>
      </c>
      <c r="AF33" s="88" t="str">
        <f t="shared" si="94"/>
        <v>Avg</v>
      </c>
      <c r="AG33" s="88" t="str">
        <f t="shared" si="94"/>
        <v>Min</v>
      </c>
      <c r="AH33" s="85" t="str">
        <f t="shared" si="94"/>
        <v>2M Daily Avg Temp CHNG 2 Forecast Prior</v>
      </c>
      <c r="AI33" s="86" t="str">
        <f t="shared" si="94"/>
        <v>2M Daily Avg Temp official 30yr Anomaly</v>
      </c>
      <c r="AJ33" s="87" t="str">
        <f t="shared" ref="AJ33:AN33" si="95">P9</f>
        <v>Max</v>
      </c>
      <c r="AK33" s="88" t="str">
        <f t="shared" si="95"/>
        <v>Avg</v>
      </c>
      <c r="AL33" s="88" t="str">
        <f t="shared" si="95"/>
        <v>Min</v>
      </c>
      <c r="AM33" s="85" t="str">
        <f t="shared" si="95"/>
        <v>2M Daily Avg Temp CHNG 2 Forecast Prior</v>
      </c>
      <c r="AN33" s="86" t="str">
        <f t="shared" si="95"/>
        <v>2M Daily Avg Temp official 30yr Anomaly</v>
      </c>
      <c r="AO33" s="87" t="str">
        <f t="shared" ref="AO33:AS33" si="96">P9</f>
        <v>Max</v>
      </c>
      <c r="AP33" s="88" t="str">
        <f t="shared" si="96"/>
        <v>Avg</v>
      </c>
      <c r="AQ33" s="88" t="str">
        <f t="shared" si="96"/>
        <v>Min</v>
      </c>
      <c r="AR33" s="85" t="str">
        <f t="shared" si="96"/>
        <v>2M Daily Avg Temp CHNG 2 Forecast Prior</v>
      </c>
      <c r="AS33" s="86" t="str">
        <f t="shared" si="96"/>
        <v>2M Daily Avg Temp official 30yr Anomaly</v>
      </c>
      <c r="AT33" s="87" t="str">
        <f t="shared" ref="AT33:AX33" si="97">P9</f>
        <v>Max</v>
      </c>
      <c r="AU33" s="88" t="str">
        <f t="shared" si="97"/>
        <v>Avg</v>
      </c>
      <c r="AV33" s="88" t="str">
        <f t="shared" si="97"/>
        <v>Min</v>
      </c>
      <c r="AW33" s="85" t="str">
        <f t="shared" si="97"/>
        <v>2M Daily Avg Temp CHNG 2 Forecast Prior</v>
      </c>
      <c r="AX33" s="86" t="str">
        <f t="shared" si="97"/>
        <v>2M Daily Avg Temp official 30yr Anomaly</v>
      </c>
      <c r="AY33" s="87" t="str">
        <f t="shared" ref="AY33:BC33" si="98">P9</f>
        <v>Max</v>
      </c>
      <c r="AZ33" s="88" t="str">
        <f t="shared" si="98"/>
        <v>Avg</v>
      </c>
      <c r="BA33" s="88" t="str">
        <f t="shared" si="98"/>
        <v>Min</v>
      </c>
      <c r="BB33" s="85" t="str">
        <f t="shared" si="98"/>
        <v>2M Daily Avg Temp CHNG 2 Forecast Prior</v>
      </c>
      <c r="BC33" s="86" t="str">
        <f t="shared" si="98"/>
        <v>2M Daily Avg Temp official 30yr Anomaly</v>
      </c>
      <c r="BD33" s="87" t="str">
        <f t="shared" ref="BD33:BH33" si="99">P9</f>
        <v>Max</v>
      </c>
      <c r="BE33" s="88" t="str">
        <f t="shared" si="99"/>
        <v>Avg</v>
      </c>
      <c r="BF33" s="88" t="str">
        <f t="shared" si="99"/>
        <v>Min</v>
      </c>
      <c r="BG33" s="85" t="str">
        <f t="shared" si="99"/>
        <v>2M Daily Avg Temp CHNG 2 Forecast Prior</v>
      </c>
      <c r="BH33" s="86" t="str">
        <f t="shared" si="99"/>
        <v>2M Daily Avg Temp official 30yr Anomaly</v>
      </c>
      <c r="BI33" s="87" t="str">
        <f t="shared" ref="BI33:BM33" si="100">P9</f>
        <v>Max</v>
      </c>
      <c r="BJ33" s="88" t="str">
        <f t="shared" si="100"/>
        <v>Avg</v>
      </c>
      <c r="BK33" s="88" t="str">
        <f t="shared" si="100"/>
        <v>Min</v>
      </c>
      <c r="BL33" s="85" t="str">
        <f t="shared" si="100"/>
        <v>2M Daily Avg Temp CHNG 2 Forecast Prior</v>
      </c>
      <c r="BM33" s="86" t="str">
        <f t="shared" si="100"/>
        <v>2M Daily Avg Temp official 30yr Anomaly</v>
      </c>
      <c r="BN33" s="87" t="str">
        <f t="shared" ref="BN33:BR33" si="101">P9</f>
        <v>Max</v>
      </c>
      <c r="BO33" s="88" t="str">
        <f t="shared" si="101"/>
        <v>Avg</v>
      </c>
      <c r="BP33" s="88" t="str">
        <f t="shared" si="101"/>
        <v>Min</v>
      </c>
      <c r="BQ33" s="85" t="str">
        <f t="shared" si="101"/>
        <v>2M Daily Avg Temp CHNG 2 Forecast Prior</v>
      </c>
      <c r="BR33" s="86" t="str">
        <f t="shared" si="101"/>
        <v>2M Daily Avg Temp official 30yr Anomaly</v>
      </c>
      <c r="BS33" s="87" t="str">
        <f t="shared" ref="BS33:BW33" si="102">P9</f>
        <v>Max</v>
      </c>
      <c r="BT33" s="88" t="str">
        <f t="shared" si="102"/>
        <v>Avg</v>
      </c>
      <c r="BU33" s="88" t="str">
        <f t="shared" si="102"/>
        <v>Min</v>
      </c>
      <c r="BV33" s="85" t="str">
        <f t="shared" si="102"/>
        <v>2M Daily Avg Temp CHNG 2 Forecast Prior</v>
      </c>
      <c r="BW33" s="86" t="str">
        <f t="shared" si="102"/>
        <v>2M Daily Avg Temp official 30yr Anomaly</v>
      </c>
      <c r="BX33" s="87" t="str">
        <f t="shared" ref="BX33:CB33" si="103">P9</f>
        <v>Max</v>
      </c>
      <c r="BY33" s="88" t="str">
        <f t="shared" si="103"/>
        <v>Avg</v>
      </c>
      <c r="BZ33" s="88" t="str">
        <f t="shared" si="103"/>
        <v>Min</v>
      </c>
      <c r="CA33" s="85" t="str">
        <f t="shared" si="103"/>
        <v>2M Daily Avg Temp CHNG 2 Forecast Prior</v>
      </c>
      <c r="CB33" s="86" t="str">
        <f t="shared" si="103"/>
        <v>2M Daily Avg Temp official 30yr Anomaly</v>
      </c>
      <c r="CC33" s="87" t="str">
        <f t="shared" ref="CC33:CG33" si="104">P9</f>
        <v>Max</v>
      </c>
      <c r="CD33" s="88" t="str">
        <f t="shared" si="104"/>
        <v>Avg</v>
      </c>
      <c r="CE33" s="88" t="str">
        <f t="shared" si="104"/>
        <v>Min</v>
      </c>
      <c r="CF33" s="85" t="str">
        <f t="shared" si="104"/>
        <v>2M Daily Avg Temp CHNG 2 Forecast Prior</v>
      </c>
      <c r="CG33" s="86" t="str">
        <f t="shared" si="104"/>
        <v>2M Daily Avg Temp official 30yr Anomaly</v>
      </c>
      <c r="CH33" s="87" t="str">
        <f t="shared" ref="CH33:CL33" si="105">P9</f>
        <v>Max</v>
      </c>
      <c r="CI33" s="88" t="str">
        <f t="shared" si="105"/>
        <v>Avg</v>
      </c>
      <c r="CJ33" s="88" t="str">
        <f t="shared" si="105"/>
        <v>Min</v>
      </c>
      <c r="CK33" s="85" t="str">
        <f t="shared" si="105"/>
        <v>2M Daily Avg Temp CHNG 2 Forecast Prior</v>
      </c>
      <c r="CL33" s="86" t="str">
        <f t="shared" si="105"/>
        <v>2M Daily Avg Temp official 30yr Anomaly</v>
      </c>
      <c r="CM33" s="90" t="str">
        <f t="shared" ref="CM33:CQ33" si="106">P9</f>
        <v>Max</v>
      </c>
      <c r="CN33" s="91" t="str">
        <f t="shared" si="106"/>
        <v>Avg</v>
      </c>
      <c r="CO33" s="91" t="str">
        <f t="shared" si="106"/>
        <v>Min</v>
      </c>
      <c r="CP33" s="85" t="str">
        <f t="shared" si="106"/>
        <v>2M Daily Avg Temp CHNG 2 Forecast Prior</v>
      </c>
      <c r="CQ33" s="86" t="str">
        <f t="shared" si="106"/>
        <v>2M Daily Avg Temp official 30yr Anomaly</v>
      </c>
    </row>
    <row r="34" spans="9:95" x14ac:dyDescent="0.35">
      <c r="I34" s="94"/>
      <c r="J34" s="95"/>
      <c r="K34" s="94"/>
      <c r="L34" s="95"/>
      <c r="M34" s="96"/>
      <c r="N34" s="94" t="e">
        <f>VLOOKUP(M34,Master!$E:$F,2,FALSE)</f>
        <v>#N/A</v>
      </c>
      <c r="O34" s="50" t="e">
        <f t="shared" ref="O34:O43" si="107">$N34&amp;" "&amp;$O$7&amp;$F$13&amp;"-"&amp;$F$12</f>
        <v>#N/A</v>
      </c>
      <c r="P34" s="127" t="str">
        <f ca="1">IFERROR(IF($F$22="TEMPF",RTD("ice.xl",,"*H",$O34,P$7,"D",P$6,,,1)*(9/5)+32,RTD("ice.xl",,"*H",$O34,P$7,"D",P$6,,,1)*P$8),"-")</f>
        <v>-</v>
      </c>
      <c r="Q34" s="128" t="str">
        <f ca="1">IFERROR(IF($F$22="TEMPF",RTD("ice.xl",,"*H",$O34,Q$7,"D",Q$6,,,1)*(9/5)+32,RTD("ice.xl",,"*H",$O34,Q$7,"D",Q$6,,,1)*Q$8),"-")</f>
        <v>-</v>
      </c>
      <c r="R34" s="128" t="str">
        <f ca="1">IFERROR(IF($F$22="TEMPF",RTD("ice.xl",,"*H",$O34,R$7,"D",R$6,,,1)*(9/5)+32,RTD("ice.xl",,"*H",$O34,R$7,"D",R$6,,,1)*R$8),"-")</f>
        <v>-</v>
      </c>
      <c r="S34" s="99" t="str">
        <f ca="1">IFERROR(IF($F$22="TEMPF",RTD("ice.xl",,"*H",$O34,S$7,"D",S$6,,,1)*(9/5),RTD("ice.xl",,"*H",$O34,S$7,"D",S$6,,,1)*S$8),"-")</f>
        <v>-</v>
      </c>
      <c r="T34" s="100" t="str">
        <f ca="1">IFERROR(IF($F$22="TEMPF",RTD("ice.xl",,"*H",$O34,T$7,"D",T$6,,,1)*(9/5),RTD("ice.xl",,"*H",$O34,T$7,"D",T$6,,,1)*T$8),"-")</f>
        <v>-</v>
      </c>
      <c r="U34" s="127" t="str">
        <f ca="1">IFERROR(IF($F$22="TEMPF",RTD("ice.xl",,"*H",$O34,U$7,"D",U$6,,,1)*(9/5)+32,RTD("ice.xl",,"*H",$O34,U$7,"D",U$6,,,1)*U$8),"-")</f>
        <v>-</v>
      </c>
      <c r="V34" s="128" t="str">
        <f ca="1">IFERROR(IF($F$22="TEMPF",RTD("ice.xl",,"*H",$O34,V$7,"D",V$6,,,1)*(9/5)+32,RTD("ice.xl",,"*H",$O34,V$7,"D",V$6,,,1)*V$8),"-")</f>
        <v>-</v>
      </c>
      <c r="W34" s="128" t="str">
        <f ca="1">IFERROR(IF($F$22="TEMPF",RTD("ice.xl",,"*H",$O34,W$7,"D",W$6,,,1)*(9/5)+32,RTD("ice.xl",,"*H",$O34,W$7,"D",W$6,,,1)*W$8),"-")</f>
        <v>-</v>
      </c>
      <c r="X34" s="99" t="str">
        <f ca="1">IFERROR(IF($F$22="TEMPF",RTD("ice.xl",,"*H",$O34,X$7,"D",X$6,,,1)*(9/5),RTD("ice.xl",,"*H",$O34,X$7,"D",X$6,,,1)*X$8),"-")</f>
        <v>-</v>
      </c>
      <c r="Y34" s="100" t="str">
        <f ca="1">IFERROR(IF($F$22="TEMPF",RTD("ice.xl",,"*H",$O34,Y$7,"D",Y$6,,,1)*(9/5),RTD("ice.xl",,"*H",$O34,Y$7,"D",Y$6,,,1)*Y$8),"-")</f>
        <v>-</v>
      </c>
      <c r="Z34" s="127" t="str">
        <f ca="1">IFERROR(IF($F$22="TEMPF",RTD("ice.xl",,"*H",$O34,Z$7,"D",Z$6,,,1)*(9/5)+32,RTD("ice.xl",,"*H",$O34,Z$7,"D",Z$6,,,1)*Z$8),"-")</f>
        <v>-</v>
      </c>
      <c r="AA34" s="128" t="str">
        <f ca="1">IFERROR(IF($F$22="TEMPF",RTD("ice.xl",,"*H",$O34,AA$7,"D",AA$6,,,1)*(9/5)+32,RTD("ice.xl",,"*H",$O34,AA$7,"D",AA$6,,,1)*AA$8),"-")</f>
        <v>-</v>
      </c>
      <c r="AB34" s="128" t="str">
        <f ca="1">IFERROR(IF($F$22="TEMPF",RTD("ice.xl",,"*H",$O34,AB$7,"D",AB$6,,,1)*(9/5)+32,RTD("ice.xl",,"*H",$O34,AB$7,"D",AB$6,,,1)*AB$8),"-")</f>
        <v>-</v>
      </c>
      <c r="AC34" s="99" t="str">
        <f ca="1">IFERROR(IF($F$22="TEMPF",RTD("ice.xl",,"*H",$O34,AC$7,"D",AC$6,,,1)*(9/5),RTD("ice.xl",,"*H",$O34,AC$7,"D",AC$6,,,1)*AC$8),"-")</f>
        <v>-</v>
      </c>
      <c r="AD34" s="100" t="str">
        <f ca="1">IFERROR(IF($F$22="TEMPF",RTD("ice.xl",,"*H",$O34,AD$7,"D",AD$6,,,1)*(9/5),RTD("ice.xl",,"*H",$O34,AD$7,"D",AD$6,,,1)*AD$8),"-")</f>
        <v>-</v>
      </c>
      <c r="AE34" s="127" t="str">
        <f ca="1">IFERROR(IF($F$22="TEMPF",RTD("ice.xl",,"*H",$O34,AE$7,"D",AE$6,,,1)*(9/5)+32,RTD("ice.xl",,"*H",$O34,AE$7,"D",AE$6,,,1)*AE$8),"-")</f>
        <v>-</v>
      </c>
      <c r="AF34" s="128" t="str">
        <f ca="1">IFERROR(IF($F$22="TEMPF",RTD("ice.xl",,"*H",$O34,AF$7,"D",AF$6,,,1)*(9/5)+32,RTD("ice.xl",,"*H",$O34,AF$7,"D",AF$6,,,1)*AF$8),"-")</f>
        <v>-</v>
      </c>
      <c r="AG34" s="128" t="str">
        <f ca="1">IFERROR(IF($F$22="TEMPF",RTD("ice.xl",,"*H",$O34,AG$7,"D",AG$6,,,1)*(9/5)+32,RTD("ice.xl",,"*H",$O34,AG$7,"D",AG$6,,,1)*AG$8),"-")</f>
        <v>-</v>
      </c>
      <c r="AH34" s="99" t="str">
        <f ca="1">IFERROR(IF($F$22="TEMPF",RTD("ice.xl",,"*H",$O34,AH$7,"D",AH$6,,,1)*(9/5),RTD("ice.xl",,"*H",$O34,AH$7,"D",AH$6,,,1)*AH$8),"-")</f>
        <v>-</v>
      </c>
      <c r="AI34" s="100" t="str">
        <f ca="1">IFERROR(IF($F$22="TEMPF",RTD("ice.xl",,"*H",$O34,AI$7,"D",AI$6,,,1)*(9/5),RTD("ice.xl",,"*H",$O34,AI$7,"D",AI$6,,,1)*AI$8),"-")</f>
        <v>-</v>
      </c>
      <c r="AJ34" s="127" t="str">
        <f ca="1">IFERROR(IF($F$22="TEMPF",RTD("ice.xl",,"*H",$O34,AJ$7,"D",AJ$6,,,1)*(9/5)+32,RTD("ice.xl",,"*H",$O34,AJ$7,"D",AJ$6,,,1)*AJ$8),"-")</f>
        <v>-</v>
      </c>
      <c r="AK34" s="128" t="str">
        <f ca="1">IFERROR(IF($F$22="TEMPF",RTD("ice.xl",,"*H",$O34,AK$7,"D",AK$6,,,1)*(9/5)+32,RTD("ice.xl",,"*H",$O34,AK$7,"D",AK$6,,,1)*AK$8),"-")</f>
        <v>-</v>
      </c>
      <c r="AL34" s="128" t="str">
        <f ca="1">IFERROR(IF($F$22="TEMPF",RTD("ice.xl",,"*H",$O34,AL$7,"D",AL$6,,,1)*(9/5)+32,RTD("ice.xl",,"*H",$O34,AL$7,"D",AL$6,,,1)*AL$8),"-")</f>
        <v>-</v>
      </c>
      <c r="AM34" s="99" t="str">
        <f ca="1">IFERROR(IF($F$22="TEMPF",RTD("ice.xl",,"*H",$O34,AM$7,"D",AM$6,,,1)*(9/5),RTD("ice.xl",,"*H",$O34,AM$7,"D",AM$6,,,1)*AM$8),"-")</f>
        <v>-</v>
      </c>
      <c r="AN34" s="100" t="str">
        <f ca="1">IFERROR(IF($F$22="TEMPF",RTD("ice.xl",,"*H",$O34,AN$7,"D",AN$6,,,1)*(9/5),RTD("ice.xl",,"*H",$O34,AN$7,"D",AN$6,,,1)*AN$8),"-")</f>
        <v>-</v>
      </c>
      <c r="AO34" s="127" t="str">
        <f ca="1">IFERROR(IF($F$22="TEMPF",RTD("ice.xl",,"*H",$O34,AO$7,"D",AO$6,,,1)*(9/5)+32,RTD("ice.xl",,"*H",$O34,AO$7,"D",AO$6,,,1)*AO$8),"-")</f>
        <v>-</v>
      </c>
      <c r="AP34" s="128" t="str">
        <f ca="1">IFERROR(IF($F$22="TEMPF",RTD("ice.xl",,"*H",$O34,AP$7,"D",AP$6,,,1)*(9/5)+32,RTD("ice.xl",,"*H",$O34,AP$7,"D",AP$6,,,1)*AP$8),"-")</f>
        <v>-</v>
      </c>
      <c r="AQ34" s="128" t="str">
        <f ca="1">IFERROR(IF($F$22="TEMPF",RTD("ice.xl",,"*H",$O34,AQ$7,"D",AQ$6,,,1)*(9/5)+32,RTD("ice.xl",,"*H",$O34,AQ$7,"D",AQ$6,,,1)*AQ$8),"-")</f>
        <v>-</v>
      </c>
      <c r="AR34" s="99" t="str">
        <f ca="1">IFERROR(IF($F$22="TEMPF",RTD("ice.xl",,"*H",$O34,AR$7,"D",AR$6,,,1)*(9/5),RTD("ice.xl",,"*H",$O34,AR$7,"D",AR$6,,,1)*AR$8),"-")</f>
        <v>-</v>
      </c>
      <c r="AS34" s="100" t="str">
        <f ca="1">IFERROR(IF($F$22="TEMPF",RTD("ice.xl",,"*H",$O34,AS$7,"D",AS$6,,,1)*(9/5),RTD("ice.xl",,"*H",$O34,AS$7,"D",AS$6,,,1)*AS$8),"-")</f>
        <v>-</v>
      </c>
      <c r="AT34" s="127" t="str">
        <f ca="1">IFERROR(IF($F$22="TEMPF",RTD("ice.xl",,"*H",$O34,AT$7,"D",AT$6,,,1)*(9/5)+32,RTD("ice.xl",,"*H",$O34,AT$7,"D",AT$6,,,1)*AT$8),"-")</f>
        <v>-</v>
      </c>
      <c r="AU34" s="128" t="str">
        <f ca="1">IFERROR(IF($F$22="TEMPF",RTD("ice.xl",,"*H",$O34,AU$7,"D",AU$6,,,1)*(9/5)+32,RTD("ice.xl",,"*H",$O34,AU$7,"D",AU$6,,,1)*AU$8),"-")</f>
        <v>-</v>
      </c>
      <c r="AV34" s="128" t="str">
        <f ca="1">IFERROR(IF($F$22="TEMPF",RTD("ice.xl",,"*H",$O34,AV$7,"D",AV$6,,,1)*(9/5)+32,RTD("ice.xl",,"*H",$O34,AV$7,"D",AV$6,,,1)*AV$8),"-")</f>
        <v>-</v>
      </c>
      <c r="AW34" s="99" t="str">
        <f ca="1">IFERROR(IF($F$22="TEMPF",RTD("ice.xl",,"*H",$O34,AW$7,"D",AW$6,,,1)*(9/5),RTD("ice.xl",,"*H",$O34,AW$7,"D",AW$6,,,1)*AW$8),"-")</f>
        <v>-</v>
      </c>
      <c r="AX34" s="100" t="str">
        <f ca="1">IFERROR(IF($F$22="TEMPF",RTD("ice.xl",,"*H",$O34,AX$7,"D",AX$6,,,1)*(9/5),RTD("ice.xl",,"*H",$O34,AX$7,"D",AX$6,,,1)*AX$8),"-")</f>
        <v>-</v>
      </c>
      <c r="AY34" s="127" t="str">
        <f ca="1">IFERROR(IF($F$22="TEMPF",RTD("ice.xl",,"*H",$O34,AY$7,"D",AY$6,,,1)*(9/5)+32,RTD("ice.xl",,"*H",$O34,AY$7,"D",AY$6,,,1)*AY$8),"-")</f>
        <v>-</v>
      </c>
      <c r="AZ34" s="128" t="str">
        <f ca="1">IFERROR(IF($F$22="TEMPF",RTD("ice.xl",,"*H",$O34,AZ$7,"D",AZ$6,,,1)*(9/5)+32,RTD("ice.xl",,"*H",$O34,AZ$7,"D",AZ$6,,,1)*AZ$8),"-")</f>
        <v>-</v>
      </c>
      <c r="BA34" s="128" t="str">
        <f ca="1">IFERROR(IF($F$22="TEMPF",RTD("ice.xl",,"*H",$O34,BA$7,"D",BA$6,,,1)*(9/5)+32,RTD("ice.xl",,"*H",$O34,BA$7,"D",BA$6,,,1)*BA$8),"-")</f>
        <v>-</v>
      </c>
      <c r="BB34" s="99" t="str">
        <f ca="1">IFERROR(IF($F$22="TEMPF",RTD("ice.xl",,"*H",$O34,BB$7,"D",BB$6,,,1)*(9/5),RTD("ice.xl",,"*H",$O34,BB$7,"D",BB$6,,,1)*BB$8),"-")</f>
        <v>-</v>
      </c>
      <c r="BC34" s="100" t="str">
        <f ca="1">IFERROR(IF($F$22="TEMPF",RTD("ice.xl",,"*H",$O34,BC$7,"D",BC$6,,,1)*(9/5),RTD("ice.xl",,"*H",$O34,BC$7,"D",BC$6,,,1)*BC$8),"-")</f>
        <v>-</v>
      </c>
      <c r="BD34" s="127" t="str">
        <f ca="1">IFERROR(IF($F$22="TEMPF",RTD("ice.xl",,"*H",$O34,BD$7,"D",BD$6,,,1)*(9/5)+32,RTD("ice.xl",,"*H",$O34,BD$7,"D",BD$6,,,1)*BD$8),"-")</f>
        <v>-</v>
      </c>
      <c r="BE34" s="128" t="str">
        <f ca="1">IFERROR(IF($F$22="TEMPF",RTD("ice.xl",,"*H",$O34,BE$7,"D",BE$6,,,1)*(9/5)+32,RTD("ice.xl",,"*H",$O34,BE$7,"D",BE$6,,,1)*BE$8),"-")</f>
        <v>-</v>
      </c>
      <c r="BF34" s="128" t="str">
        <f ca="1">IFERROR(IF($F$22="TEMPF",RTD("ice.xl",,"*H",$O34,BF$7,"D",BF$6,,,1)*(9/5)+32,RTD("ice.xl",,"*H",$O34,BF$7,"D",BF$6,,,1)*BF$8),"-")</f>
        <v>-</v>
      </c>
      <c r="BG34" s="99" t="str">
        <f ca="1">IFERROR(IF($F$22="TEMPF",RTD("ice.xl",,"*H",$O34,BG$7,"D",BG$6,,,1)*(9/5),RTD("ice.xl",,"*H",$O34,BG$7,"D",BG$6,,,1)*BG$8),"-")</f>
        <v>-</v>
      </c>
      <c r="BH34" s="100" t="str">
        <f ca="1">IFERROR(IF($F$22="TEMPF",RTD("ice.xl",,"*H",$O34,BH$7,"D",BH$6,,,1)*(9/5),RTD("ice.xl",,"*H",$O34,BH$7,"D",BH$6,,,1)*BH$8),"-")</f>
        <v>-</v>
      </c>
      <c r="BI34" s="127" t="str">
        <f ca="1">IFERROR(IF($F$22="TEMPF",RTD("ice.xl",,"*H",$O34,BI$7,"D",BI$6,,,1)*(9/5)+32,RTD("ice.xl",,"*H",$O34,BI$7,"D",BI$6,,,1)*BI$8),"-")</f>
        <v>-</v>
      </c>
      <c r="BJ34" s="128" t="str">
        <f ca="1">IFERROR(IF($F$22="TEMPF",RTD("ice.xl",,"*H",$O34,BJ$7,"D",BJ$6,,,1)*(9/5)+32,RTD("ice.xl",,"*H",$O34,BJ$7,"D",BJ$6,,,1)*BJ$8),"-")</f>
        <v>-</v>
      </c>
      <c r="BK34" s="128" t="str">
        <f ca="1">IFERROR(IF($F$22="TEMPF",RTD("ice.xl",,"*H",$O34,BK$7,"D",BK$6,,,1)*(9/5)+32,RTD("ice.xl",,"*H",$O34,BK$7,"D",BK$6,,,1)*BK$8),"-")</f>
        <v>-</v>
      </c>
      <c r="BL34" s="99" t="str">
        <f ca="1">IFERROR(IF($F$22="TEMPF",RTD("ice.xl",,"*H",$O34,BL$7,"D",BL$6,,,1)*(9/5),RTD("ice.xl",,"*H",$O34,BL$7,"D",BL$6,,,1)*BL$8),"-")</f>
        <v>-</v>
      </c>
      <c r="BM34" s="100" t="str">
        <f ca="1">IFERROR(IF($F$22="TEMPF",RTD("ice.xl",,"*H",$O34,BM$7,"D",BM$6,,,1)*(9/5),RTD("ice.xl",,"*H",$O34,BM$7,"D",BM$6,,,1)*BM$8),"-")</f>
        <v>-</v>
      </c>
      <c r="BN34" s="127" t="str">
        <f ca="1">IFERROR(IF($F$22="TEMPF",RTD("ice.xl",,"*H",$O34,BN$7,"D",BN$6,,,1)*(9/5)+32,RTD("ice.xl",,"*H",$O34,BN$7,"D",BN$6,,,1)*BN$8),"-")</f>
        <v>-</v>
      </c>
      <c r="BO34" s="128" t="str">
        <f ca="1">IFERROR(IF($F$22="TEMPF",RTD("ice.xl",,"*H",$O34,BO$7,"D",BO$6,,,1)*(9/5)+32,RTD("ice.xl",,"*H",$O34,BO$7,"D",BO$6,,,1)*BO$8),"-")</f>
        <v>-</v>
      </c>
      <c r="BP34" s="128" t="str">
        <f ca="1">IFERROR(IF($F$22="TEMPF",RTD("ice.xl",,"*H",$O34,BP$7,"D",BP$6,,,1)*(9/5)+32,RTD("ice.xl",,"*H",$O34,BP$7,"D",BP$6,,,1)*BP$8),"-")</f>
        <v>-</v>
      </c>
      <c r="BQ34" s="99" t="str">
        <f ca="1">IFERROR(IF($F$22="TEMPF",RTD("ice.xl",,"*H",$O34,BQ$7,"D",BQ$6,,,1)*(9/5),RTD("ice.xl",,"*H",$O34,BQ$7,"D",BQ$6,,,1)*BQ$8),"-")</f>
        <v>-</v>
      </c>
      <c r="BR34" s="100" t="str">
        <f ca="1">IFERROR(IF($F$22="TEMPF",RTD("ice.xl",,"*H",$O34,BR$7,"D",BR$6,,,1)*(9/5),RTD("ice.xl",,"*H",$O34,BR$7,"D",BR$6,,,1)*BR$8),"-")</f>
        <v>-</v>
      </c>
      <c r="BS34" s="127" t="str">
        <f ca="1">IFERROR(IF($F$22="TEMPF",RTD("ice.xl",,"*H",$O34,BS$7,"D",BS$6,,,1)*(9/5)+32,RTD("ice.xl",,"*H",$O34,BS$7,"D",BS$6,,,1)*BS$8),"-")</f>
        <v>-</v>
      </c>
      <c r="BT34" s="128" t="str">
        <f ca="1">IFERROR(IF($F$22="TEMPF",RTD("ice.xl",,"*H",$O34,BT$7,"D",BT$6,,,1)*(9/5)+32,RTD("ice.xl",,"*H",$O34,BT$7,"D",BT$6,,,1)*BT$8),"-")</f>
        <v>-</v>
      </c>
      <c r="BU34" s="128" t="str">
        <f ca="1">IFERROR(IF($F$22="TEMPF",RTD("ice.xl",,"*H",$O34,BU$7,"D",BU$6,,,1)*(9/5)+32,RTD("ice.xl",,"*H",$O34,BU$7,"D",BU$6,,,1)*BU$8),"-")</f>
        <v>-</v>
      </c>
      <c r="BV34" s="99" t="str">
        <f ca="1">IFERROR(IF($F$22="TEMPF",RTD("ice.xl",,"*H",$O34,BV$7,"D",BV$6,,,1)*(9/5),RTD("ice.xl",,"*H",$O34,BV$7,"D",BV$6,,,1)*BV$8),"-")</f>
        <v>-</v>
      </c>
      <c r="BW34" s="100" t="str">
        <f ca="1">IFERROR(IF($F$22="TEMPF",RTD("ice.xl",,"*H",$O34,BW$7,"D",BW$6,,,1)*(9/5),RTD("ice.xl",,"*H",$O34,BW$7,"D",BW$6,,,1)*BW$8),"-")</f>
        <v>-</v>
      </c>
      <c r="BX34" s="127" t="str">
        <f ca="1">IFERROR(IF($F$22="TEMPF",RTD("ice.xl",,"*H",$O34,BX$7,"D",BX$6,,,1)*(9/5)+32,RTD("ice.xl",,"*H",$O34,BX$7,"D",BX$6,,,1)*BX$8),"-")</f>
        <v>-</v>
      </c>
      <c r="BY34" s="128" t="str">
        <f ca="1">IFERROR(IF($F$22="TEMPF",RTD("ice.xl",,"*H",$O34,BY$7,"D",BY$6,,,1)*(9/5)+32,RTD("ice.xl",,"*H",$O34,BY$7,"D",BY$6,,,1)*BY$8),"-")</f>
        <v>-</v>
      </c>
      <c r="BZ34" s="128" t="str">
        <f ca="1">IFERROR(IF($F$22="TEMPF",RTD("ice.xl",,"*H",$O34,BZ$7,"D",BZ$6,,,1)*(9/5)+32,RTD("ice.xl",,"*H",$O34,BZ$7,"D",BZ$6,,,1)*BZ$8),"-")</f>
        <v>-</v>
      </c>
      <c r="CA34" s="99" t="str">
        <f ca="1">IFERROR(IF($F$22="TEMPF",RTD("ice.xl",,"*H",$O34,CA$7,"D",CA$6,,,1)*(9/5),RTD("ice.xl",,"*H",$O34,CA$7,"D",CA$6,,,1)*CA$8),"-")</f>
        <v>-</v>
      </c>
      <c r="CB34" s="100" t="str">
        <f ca="1">IFERROR(IF($F$22="TEMPF",RTD("ice.xl",,"*H",$O34,CB$7,"D",CB$6,,,1)*(9/5),RTD("ice.xl",,"*H",$O34,CB$7,"D",CB$6,,,1)*CB$8),"-")</f>
        <v>-</v>
      </c>
      <c r="CC34" s="127" t="str">
        <f ca="1">IFERROR(IF($F$22="TEMPF",RTD("ice.xl",,"*H",$O34,CC$7,"D",CC$6,,,1)*(9/5)+32,RTD("ice.xl",,"*H",$O34,CC$7,"D",CC$6,,,1)*CC$8),"-")</f>
        <v>-</v>
      </c>
      <c r="CD34" s="128" t="str">
        <f ca="1">IFERROR(IF($F$22="TEMPF",RTD("ice.xl",,"*H",$O34,CD$7,"D",CD$6,,,1)*(9/5)+32,RTD("ice.xl",,"*H",$O34,CD$7,"D",CD$6,,,1)*CD$8),"-")</f>
        <v>-</v>
      </c>
      <c r="CE34" s="128" t="str">
        <f ca="1">IFERROR(IF($F$22="TEMPF",RTD("ice.xl",,"*H",$O34,CE$7,"D",CE$6,,,1)*(9/5)+32,RTD("ice.xl",,"*H",$O34,CE$7,"D",CE$6,,,1)*CE$8),"-")</f>
        <v>-</v>
      </c>
      <c r="CF34" s="99" t="str">
        <f ca="1">IFERROR(IF($F$22="TEMPF",RTD("ice.xl",,"*H",$O34,CF$7,"D",CF$6,,,1)*(9/5),RTD("ice.xl",,"*H",$O34,CF$7,"D",CF$6,,,1)*CF$8),"-")</f>
        <v>-</v>
      </c>
      <c r="CG34" s="100" t="str">
        <f ca="1">IFERROR(IF($F$22="TEMPF",RTD("ice.xl",,"*H",$O34,CG$7,"D",CG$6,,,1)*(9/5),RTD("ice.xl",,"*H",$O34,CG$7,"D",CG$6,,,1)*CG$8),"-")</f>
        <v>-</v>
      </c>
      <c r="CH34" s="127" t="str">
        <f ca="1">IFERROR(IF($F$22="TEMPF",RTD("ice.xl",,"*H",$O34,CH$7,"D",CH$6,,,1)*(9/5)+32,RTD("ice.xl",,"*H",$O34,CH$7,"D",CH$6,,,1)*CH$8),"-")</f>
        <v>-</v>
      </c>
      <c r="CI34" s="128" t="str">
        <f ca="1">IFERROR(IF($F$22="TEMPF",RTD("ice.xl",,"*H",$O34,CI$7,"D",CI$6,,,1)*(9/5)+32,RTD("ice.xl",,"*H",$O34,CI$7,"D",CI$6,,,1)*CI$8),"-")</f>
        <v>-</v>
      </c>
      <c r="CJ34" s="128" t="str">
        <f ca="1">IFERROR(IF($F$22="TEMPF",RTD("ice.xl",,"*H",$O34,CJ$7,"D",CJ$6,,,1)*(9/5)+32,RTD("ice.xl",,"*H",$O34,CJ$7,"D",CJ$6,,,1)*CJ$8),"-")</f>
        <v>-</v>
      </c>
      <c r="CK34" s="99" t="str">
        <f ca="1">IFERROR(IF($F$22="TEMPF",RTD("ice.xl",,"*H",$O34,CK$7,"D",CK$6,,,1)*(9/5),RTD("ice.xl",,"*H",$O34,CK$7,"D",CK$6,,,1)*CK$8),"-")</f>
        <v>-</v>
      </c>
      <c r="CL34" s="100" t="str">
        <f ca="1">IFERROR(IF($F$22="TEMPF",RTD("ice.xl",,"*H",$O34,CL$7,"D",CL$6,,,1)*(9/5),RTD("ice.xl",,"*H",$O34,CL$7,"D",CL$6,,,1)*CL$8),"-")</f>
        <v>-</v>
      </c>
      <c r="CM34" s="97" t="str">
        <f ca="1">IFERROR(IF($F$22="TEMPF",RTD("ice.xl",,"*H",$O34,CM$7,"D",CM$6,,,1)*(9/5)+32,RTD("ice.xl",,"*H",$O34,CM$7,"D",CM$6,,,1)*CM$8),"-")</f>
        <v>-</v>
      </c>
      <c r="CN34" s="98" t="str">
        <f ca="1">IFERROR(IF($F$22="TEMPF",RTD("ice.xl",,"*H",$O34,CN$7,"D",CN$6,,,1)*(9/5)+32,RTD("ice.xl",,"*H",$O34,CN$7,"D",CN$6,,,1)*CN$8),"-")</f>
        <v>-</v>
      </c>
      <c r="CO34" s="98" t="str">
        <f ca="1">IFERROR(IF($F$22="TEMPF",RTD("ice.xl",,"*H",$O34,CO$7,"D",CO$6,,,1)*(9/5)+32,RTD("ice.xl",,"*H",$O34,CO$7,"D",CO$6,,,1)*CO$8),"-")</f>
        <v>-</v>
      </c>
      <c r="CP34" s="99" t="str">
        <f ca="1">IFERROR(IF($F$22="TEMPF",RTD("ice.xl",,"*H",$O34,CP$7,"D",CP$6,,,1)*(9/5),RTD("ice.xl",,"*H",$O34,CP$7,"D",CP$6,,,1)*CP$8),"-")</f>
        <v>-</v>
      </c>
      <c r="CQ34" s="100" t="str">
        <f ca="1">IFERROR(IF($F$22="TEMPF",RTD("ice.xl",,"*H",$O34,CQ$7,"D",CQ$6,,,1)*(9/5),RTD("ice.xl",,"*H",$O34,CQ$7,"D",CQ$6,,,1)*CQ$8),"-")</f>
        <v>-</v>
      </c>
    </row>
    <row r="35" spans="9:95" x14ac:dyDescent="0.35">
      <c r="I35" s="94"/>
      <c r="J35" s="95" t="e">
        <f>VLOOKUP($I35,Master!$R$2:$S$10,2,FALSE)</f>
        <v>#N/A</v>
      </c>
      <c r="K35" s="94"/>
      <c r="L35" s="95" t="str">
        <f t="shared" ref="L35:L43" si="108">SUBSTITUTE(K35," ","")&amp;"Location"</f>
        <v>Location</v>
      </c>
      <c r="M35" s="96"/>
      <c r="N35" s="94" t="e">
        <f>VLOOKUP(M35,Master!$E:$F,2,FALSE)</f>
        <v>#N/A</v>
      </c>
      <c r="O35" s="50" t="e">
        <f t="shared" si="107"/>
        <v>#N/A</v>
      </c>
      <c r="P35" s="129" t="str">
        <f ca="1">IFERROR(IF($F$22="TEMPF",RTD("ice.xl",,"*H",$O35,P$7,"D",P$6,,,1)*(9/5)+32,RTD("ice.xl",,"*H",$O35,P$7,"D",P$6,,,1)*P$8),"-")</f>
        <v>-</v>
      </c>
      <c r="Q35" s="94" t="str">
        <f ca="1">IFERROR(IF($F$22="TEMPF",RTD("ice.xl",,"*H",$O35,Q$7,"D",Q$6,,,1)*(9/5)+32,RTD("ice.xl",,"*H",$O35,Q$7,"D",Q$6,,,1)*Q$8),"-")</f>
        <v>-</v>
      </c>
      <c r="R35" s="94" t="str">
        <f ca="1">IFERROR(IF($F$22="TEMPF",RTD("ice.xl",,"*H",$O35,R$7,"D",R$6,,,1)*(9/5)+32,RTD("ice.xl",,"*H",$O35,R$7,"D",R$6,,,1)*R$8),"-")</f>
        <v>-</v>
      </c>
      <c r="S35" s="103" t="str">
        <f ca="1">IFERROR(IF($F$22="TEMPF",RTD("ice.xl",,"*H",$O35,S$7,"D",S$6,,,1)*(9/5),RTD("ice.xl",,"*H",$O35,S$7,"D",S$6,,,1)*S$8),"-")</f>
        <v>-</v>
      </c>
      <c r="T35" s="104" t="str">
        <f ca="1">IFERROR(IF($F$22="TEMPF",RTD("ice.xl",,"*H",$O35,T$7,"D",T$6,,,1)*(9/5),RTD("ice.xl",,"*H",$O35,T$7,"D",T$6,,,1)*T$8),"-")</f>
        <v>-</v>
      </c>
      <c r="U35" s="129" t="str">
        <f ca="1">IFERROR(IF($F$22="TEMPF",RTD("ice.xl",,"*H",$O35,U$7,"D",U$6,,,1)*(9/5)+32,RTD("ice.xl",,"*H",$O35,U$7,"D",U$6,,,1)*U$8),"-")</f>
        <v>-</v>
      </c>
      <c r="V35" s="94" t="str">
        <f ca="1">IFERROR(IF($F$22="TEMPF",RTD("ice.xl",,"*H",$O35,V$7,"D",V$6,,,1)*(9/5)+32,RTD("ice.xl",,"*H",$O35,V$7,"D",V$6,,,1)*V$8),"-")</f>
        <v>-</v>
      </c>
      <c r="W35" s="94" t="str">
        <f ca="1">IFERROR(IF($F$22="TEMPF",RTD("ice.xl",,"*H",$O35,W$7,"D",W$6,,,1)*(9/5)+32,RTD("ice.xl",,"*H",$O35,W$7,"D",W$6,,,1)*W$8),"-")</f>
        <v>-</v>
      </c>
      <c r="X35" s="103" t="str">
        <f ca="1">IFERROR(IF($F$22="TEMPF",RTD("ice.xl",,"*H",$O35,X$7,"D",X$6,,,1)*(9/5),RTD("ice.xl",,"*H",$O35,X$7,"D",X$6,,,1)*X$8),"-")</f>
        <v>-</v>
      </c>
      <c r="Y35" s="104" t="str">
        <f ca="1">IFERROR(IF($F$22="TEMPF",RTD("ice.xl",,"*H",$O35,Y$7,"D",Y$6,,,1)*(9/5),RTD("ice.xl",,"*H",$O35,Y$7,"D",Y$6,,,1)*Y$8),"-")</f>
        <v>-</v>
      </c>
      <c r="Z35" s="129" t="str">
        <f ca="1">IFERROR(IF($F$22="TEMPF",RTD("ice.xl",,"*H",$O35,Z$7,"D",Z$6,,,1)*(9/5)+32,RTD("ice.xl",,"*H",$O35,Z$7,"D",Z$6,,,1)*Z$8),"-")</f>
        <v>-</v>
      </c>
      <c r="AA35" s="94" t="str">
        <f ca="1">IFERROR(IF($F$22="TEMPF",RTD("ice.xl",,"*H",$O35,AA$7,"D",AA$6,,,1)*(9/5)+32,RTD("ice.xl",,"*H",$O35,AA$7,"D",AA$6,,,1)*AA$8),"-")</f>
        <v>-</v>
      </c>
      <c r="AB35" s="94" t="str">
        <f ca="1">IFERROR(IF($F$22="TEMPF",RTD("ice.xl",,"*H",$O35,AB$7,"D",AB$6,,,1)*(9/5)+32,RTD("ice.xl",,"*H",$O35,AB$7,"D",AB$6,,,1)*AB$8),"-")</f>
        <v>-</v>
      </c>
      <c r="AC35" s="103" t="str">
        <f ca="1">IFERROR(IF($F$22="TEMPF",RTD("ice.xl",,"*H",$O35,AC$7,"D",AC$6,,,1)*(9/5),RTD("ice.xl",,"*H",$O35,AC$7,"D",AC$6,,,1)*AC$8),"-")</f>
        <v>-</v>
      </c>
      <c r="AD35" s="104" t="str">
        <f ca="1">IFERROR(IF($F$22="TEMPF",RTD("ice.xl",,"*H",$O35,AD$7,"D",AD$6,,,1)*(9/5),RTD("ice.xl",,"*H",$O35,AD$7,"D",AD$6,,,1)*AD$8),"-")</f>
        <v>-</v>
      </c>
      <c r="AE35" s="129" t="str">
        <f ca="1">IFERROR(IF($F$22="TEMPF",RTD("ice.xl",,"*H",$O35,AE$7,"D",AE$6,,,1)*(9/5)+32,RTD("ice.xl",,"*H",$O35,AE$7,"D",AE$6,,,1)*AE$8),"-")</f>
        <v>-</v>
      </c>
      <c r="AF35" s="94" t="str">
        <f ca="1">IFERROR(IF($F$22="TEMPF",RTD("ice.xl",,"*H",$O35,AF$7,"D",AF$6,,,1)*(9/5)+32,RTD("ice.xl",,"*H",$O35,AF$7,"D",AF$6,,,1)*AF$8),"-")</f>
        <v>-</v>
      </c>
      <c r="AG35" s="94" t="str">
        <f ca="1">IFERROR(IF($F$22="TEMPF",RTD("ice.xl",,"*H",$O35,AG$7,"D",AG$6,,,1)*(9/5)+32,RTD("ice.xl",,"*H",$O35,AG$7,"D",AG$6,,,1)*AG$8),"-")</f>
        <v>-</v>
      </c>
      <c r="AH35" s="103" t="str">
        <f ca="1">IFERROR(IF($F$22="TEMPF",RTD("ice.xl",,"*H",$O35,AH$7,"D",AH$6,,,1)*(9/5),RTD("ice.xl",,"*H",$O35,AH$7,"D",AH$6,,,1)*AH$8),"-")</f>
        <v>-</v>
      </c>
      <c r="AI35" s="104" t="str">
        <f ca="1">IFERROR(IF($F$22="TEMPF",RTD("ice.xl",,"*H",$O35,AI$7,"D",AI$6,,,1)*(9/5),RTD("ice.xl",,"*H",$O35,AI$7,"D",AI$6,,,1)*AI$8),"-")</f>
        <v>-</v>
      </c>
      <c r="AJ35" s="129" t="str">
        <f ca="1">IFERROR(IF($F$22="TEMPF",RTD("ice.xl",,"*H",$O35,AJ$7,"D",AJ$6,,,1)*(9/5)+32,RTD("ice.xl",,"*H",$O35,AJ$7,"D",AJ$6,,,1)*AJ$8),"-")</f>
        <v>-</v>
      </c>
      <c r="AK35" s="94" t="str">
        <f ca="1">IFERROR(IF($F$22="TEMPF",RTD("ice.xl",,"*H",$O35,AK$7,"D",AK$6,,,1)*(9/5)+32,RTD("ice.xl",,"*H",$O35,AK$7,"D",AK$6,,,1)*AK$8),"-")</f>
        <v>-</v>
      </c>
      <c r="AL35" s="94" t="str">
        <f ca="1">IFERROR(IF($F$22="TEMPF",RTD("ice.xl",,"*H",$O35,AL$7,"D",AL$6,,,1)*(9/5)+32,RTD("ice.xl",,"*H",$O35,AL$7,"D",AL$6,,,1)*AL$8),"-")</f>
        <v>-</v>
      </c>
      <c r="AM35" s="103" t="str">
        <f ca="1">IFERROR(IF($F$22="TEMPF",RTD("ice.xl",,"*H",$O35,AM$7,"D",AM$6,,,1)*(9/5),RTD("ice.xl",,"*H",$O35,AM$7,"D",AM$6,,,1)*AM$8),"-")</f>
        <v>-</v>
      </c>
      <c r="AN35" s="104" t="str">
        <f ca="1">IFERROR(IF($F$22="TEMPF",RTD("ice.xl",,"*H",$O35,AN$7,"D",AN$6,,,1)*(9/5),RTD("ice.xl",,"*H",$O35,AN$7,"D",AN$6,,,1)*AN$8),"-")</f>
        <v>-</v>
      </c>
      <c r="AO35" s="129" t="str">
        <f ca="1">IFERROR(IF($F$22="TEMPF",RTD("ice.xl",,"*H",$O35,AO$7,"D",AO$6,,,1)*(9/5)+32,RTD("ice.xl",,"*H",$O35,AO$7,"D",AO$6,,,1)*AO$8),"-")</f>
        <v>-</v>
      </c>
      <c r="AP35" s="94" t="str">
        <f ca="1">IFERROR(IF($F$22="TEMPF",RTD("ice.xl",,"*H",$O35,AP$7,"D",AP$6,,,1)*(9/5)+32,RTD("ice.xl",,"*H",$O35,AP$7,"D",AP$6,,,1)*AP$8),"-")</f>
        <v>-</v>
      </c>
      <c r="AQ35" s="94" t="str">
        <f ca="1">IFERROR(IF($F$22="TEMPF",RTD("ice.xl",,"*H",$O35,AQ$7,"D",AQ$6,,,1)*(9/5)+32,RTD("ice.xl",,"*H",$O35,AQ$7,"D",AQ$6,,,1)*AQ$8),"-")</f>
        <v>-</v>
      </c>
      <c r="AR35" s="103" t="str">
        <f ca="1">IFERROR(IF($F$22="TEMPF",RTD("ice.xl",,"*H",$O35,AR$7,"D",AR$6,,,1)*(9/5),RTD("ice.xl",,"*H",$O35,AR$7,"D",AR$6,,,1)*AR$8),"-")</f>
        <v>-</v>
      </c>
      <c r="AS35" s="104" t="str">
        <f ca="1">IFERROR(IF($F$22="TEMPF",RTD("ice.xl",,"*H",$O35,AS$7,"D",AS$6,,,1)*(9/5),RTD("ice.xl",,"*H",$O35,AS$7,"D",AS$6,,,1)*AS$8),"-")</f>
        <v>-</v>
      </c>
      <c r="AT35" s="129" t="str">
        <f ca="1">IFERROR(IF($F$22="TEMPF",RTD("ice.xl",,"*H",$O35,AT$7,"D",AT$6,,,1)*(9/5)+32,RTD("ice.xl",,"*H",$O35,AT$7,"D",AT$6,,,1)*AT$8),"-")</f>
        <v>-</v>
      </c>
      <c r="AU35" s="94" t="str">
        <f ca="1">IFERROR(IF($F$22="TEMPF",RTD("ice.xl",,"*H",$O35,AU$7,"D",AU$6,,,1)*(9/5)+32,RTD("ice.xl",,"*H",$O35,AU$7,"D",AU$6,,,1)*AU$8),"-")</f>
        <v>-</v>
      </c>
      <c r="AV35" s="94" t="str">
        <f ca="1">IFERROR(IF($F$22="TEMPF",RTD("ice.xl",,"*H",$O35,AV$7,"D",AV$6,,,1)*(9/5)+32,RTD("ice.xl",,"*H",$O35,AV$7,"D",AV$6,,,1)*AV$8),"-")</f>
        <v>-</v>
      </c>
      <c r="AW35" s="103" t="str">
        <f ca="1">IFERROR(IF($F$22="TEMPF",RTD("ice.xl",,"*H",$O35,AW$7,"D",AW$6,,,1)*(9/5),RTD("ice.xl",,"*H",$O35,AW$7,"D",AW$6,,,1)*AW$8),"-")</f>
        <v>-</v>
      </c>
      <c r="AX35" s="104" t="str">
        <f ca="1">IFERROR(IF($F$22="TEMPF",RTD("ice.xl",,"*H",$O35,AX$7,"D",AX$6,,,1)*(9/5),RTD("ice.xl",,"*H",$O35,AX$7,"D",AX$6,,,1)*AX$8),"-")</f>
        <v>-</v>
      </c>
      <c r="AY35" s="129" t="str">
        <f ca="1">IFERROR(IF($F$22="TEMPF",RTD("ice.xl",,"*H",$O35,AY$7,"D",AY$6,,,1)*(9/5)+32,RTD("ice.xl",,"*H",$O35,AY$7,"D",AY$6,,,1)*AY$8),"-")</f>
        <v>-</v>
      </c>
      <c r="AZ35" s="94" t="str">
        <f ca="1">IFERROR(IF($F$22="TEMPF",RTD("ice.xl",,"*H",$O35,AZ$7,"D",AZ$6,,,1)*(9/5)+32,RTD("ice.xl",,"*H",$O35,AZ$7,"D",AZ$6,,,1)*AZ$8),"-")</f>
        <v>-</v>
      </c>
      <c r="BA35" s="94" t="str">
        <f ca="1">IFERROR(IF($F$22="TEMPF",RTD("ice.xl",,"*H",$O35,BA$7,"D",BA$6,,,1)*(9/5)+32,RTD("ice.xl",,"*H",$O35,BA$7,"D",BA$6,,,1)*BA$8),"-")</f>
        <v>-</v>
      </c>
      <c r="BB35" s="103" t="str">
        <f ca="1">IFERROR(IF($F$22="TEMPF",RTD("ice.xl",,"*H",$O35,BB$7,"D",BB$6,,,1)*(9/5),RTD("ice.xl",,"*H",$O35,BB$7,"D",BB$6,,,1)*BB$8),"-")</f>
        <v>-</v>
      </c>
      <c r="BC35" s="104" t="str">
        <f ca="1">IFERROR(IF($F$22="TEMPF",RTD("ice.xl",,"*H",$O35,BC$7,"D",BC$6,,,1)*(9/5),RTD("ice.xl",,"*H",$O35,BC$7,"D",BC$6,,,1)*BC$8),"-")</f>
        <v>-</v>
      </c>
      <c r="BD35" s="129" t="str">
        <f ca="1">IFERROR(IF($F$22="TEMPF",RTD("ice.xl",,"*H",$O35,BD$7,"D",BD$6,,,1)*(9/5)+32,RTD("ice.xl",,"*H",$O35,BD$7,"D",BD$6,,,1)*BD$8),"-")</f>
        <v>-</v>
      </c>
      <c r="BE35" s="94" t="str">
        <f ca="1">IFERROR(IF($F$22="TEMPF",RTD("ice.xl",,"*H",$O35,BE$7,"D",BE$6,,,1)*(9/5)+32,RTD("ice.xl",,"*H",$O35,BE$7,"D",BE$6,,,1)*BE$8),"-")</f>
        <v>-</v>
      </c>
      <c r="BF35" s="94" t="str">
        <f ca="1">IFERROR(IF($F$22="TEMPF",RTD("ice.xl",,"*H",$O35,BF$7,"D",BF$6,,,1)*(9/5)+32,RTD("ice.xl",,"*H",$O35,BF$7,"D",BF$6,,,1)*BF$8),"-")</f>
        <v>-</v>
      </c>
      <c r="BG35" s="103" t="str">
        <f ca="1">IFERROR(IF($F$22="TEMPF",RTD("ice.xl",,"*H",$O35,BG$7,"D",BG$6,,,1)*(9/5),RTD("ice.xl",,"*H",$O35,BG$7,"D",BG$6,,,1)*BG$8),"-")</f>
        <v>-</v>
      </c>
      <c r="BH35" s="104" t="str">
        <f ca="1">IFERROR(IF($F$22="TEMPF",RTD("ice.xl",,"*H",$O35,BH$7,"D",BH$6,,,1)*(9/5),RTD("ice.xl",,"*H",$O35,BH$7,"D",BH$6,,,1)*BH$8),"-")</f>
        <v>-</v>
      </c>
      <c r="BI35" s="129" t="str">
        <f ca="1">IFERROR(IF($F$22="TEMPF",RTD("ice.xl",,"*H",$O35,BI$7,"D",BI$6,,,1)*(9/5)+32,RTD("ice.xl",,"*H",$O35,BI$7,"D",BI$6,,,1)*BI$8),"-")</f>
        <v>-</v>
      </c>
      <c r="BJ35" s="94" t="str">
        <f ca="1">IFERROR(IF($F$22="TEMPF",RTD("ice.xl",,"*H",$O35,BJ$7,"D",BJ$6,,,1)*(9/5)+32,RTD("ice.xl",,"*H",$O35,BJ$7,"D",BJ$6,,,1)*BJ$8),"-")</f>
        <v>-</v>
      </c>
      <c r="BK35" s="94" t="str">
        <f ca="1">IFERROR(IF($F$22="TEMPF",RTD("ice.xl",,"*H",$O35,BK$7,"D",BK$6,,,1)*(9/5)+32,RTD("ice.xl",,"*H",$O35,BK$7,"D",BK$6,,,1)*BK$8),"-")</f>
        <v>-</v>
      </c>
      <c r="BL35" s="103" t="str">
        <f ca="1">IFERROR(IF($F$22="TEMPF",RTD("ice.xl",,"*H",$O35,BL$7,"D",BL$6,,,1)*(9/5),RTD("ice.xl",,"*H",$O35,BL$7,"D",BL$6,,,1)*BL$8),"-")</f>
        <v>-</v>
      </c>
      <c r="BM35" s="104" t="str">
        <f ca="1">IFERROR(IF($F$22="TEMPF",RTD("ice.xl",,"*H",$O35,BM$7,"D",BM$6,,,1)*(9/5),RTD("ice.xl",,"*H",$O35,BM$7,"D",BM$6,,,1)*BM$8),"-")</f>
        <v>-</v>
      </c>
      <c r="BN35" s="129" t="str">
        <f ca="1">IFERROR(IF($F$22="TEMPF",RTD("ice.xl",,"*H",$O35,BN$7,"D",BN$6,,,1)*(9/5)+32,RTD("ice.xl",,"*H",$O35,BN$7,"D",BN$6,,,1)*BN$8),"-")</f>
        <v>-</v>
      </c>
      <c r="BO35" s="94" t="str">
        <f ca="1">IFERROR(IF($F$22="TEMPF",RTD("ice.xl",,"*H",$O35,BO$7,"D",BO$6,,,1)*(9/5)+32,RTD("ice.xl",,"*H",$O35,BO$7,"D",BO$6,,,1)*BO$8),"-")</f>
        <v>-</v>
      </c>
      <c r="BP35" s="94" t="str">
        <f ca="1">IFERROR(IF($F$22="TEMPF",RTD("ice.xl",,"*H",$O35,BP$7,"D",BP$6,,,1)*(9/5)+32,RTD("ice.xl",,"*H",$O35,BP$7,"D",BP$6,,,1)*BP$8),"-")</f>
        <v>-</v>
      </c>
      <c r="BQ35" s="103" t="str">
        <f ca="1">IFERROR(IF($F$22="TEMPF",RTD("ice.xl",,"*H",$O35,BQ$7,"D",BQ$6,,,1)*(9/5),RTD("ice.xl",,"*H",$O35,BQ$7,"D",BQ$6,,,1)*BQ$8),"-")</f>
        <v>-</v>
      </c>
      <c r="BR35" s="104" t="str">
        <f ca="1">IFERROR(IF($F$22="TEMPF",RTD("ice.xl",,"*H",$O35,BR$7,"D",BR$6,,,1)*(9/5),RTD("ice.xl",,"*H",$O35,BR$7,"D",BR$6,,,1)*BR$8),"-")</f>
        <v>-</v>
      </c>
      <c r="BS35" s="129" t="str">
        <f ca="1">IFERROR(IF($F$22="TEMPF",RTD("ice.xl",,"*H",$O35,BS$7,"D",BS$6,,,1)*(9/5)+32,RTD("ice.xl",,"*H",$O35,BS$7,"D",BS$6,,,1)*BS$8),"-")</f>
        <v>-</v>
      </c>
      <c r="BT35" s="94" t="str">
        <f ca="1">IFERROR(IF($F$22="TEMPF",RTD("ice.xl",,"*H",$O35,BT$7,"D",BT$6,,,1)*(9/5)+32,RTD("ice.xl",,"*H",$O35,BT$7,"D",BT$6,,,1)*BT$8),"-")</f>
        <v>-</v>
      </c>
      <c r="BU35" s="94" t="str">
        <f ca="1">IFERROR(IF($F$22="TEMPF",RTD("ice.xl",,"*H",$O35,BU$7,"D",BU$6,,,1)*(9/5)+32,RTD("ice.xl",,"*H",$O35,BU$7,"D",BU$6,,,1)*BU$8),"-")</f>
        <v>-</v>
      </c>
      <c r="BV35" s="103" t="str">
        <f ca="1">IFERROR(IF($F$22="TEMPF",RTD("ice.xl",,"*H",$O35,BV$7,"D",BV$6,,,1)*(9/5),RTD("ice.xl",,"*H",$O35,BV$7,"D",BV$6,,,1)*BV$8),"-")</f>
        <v>-</v>
      </c>
      <c r="BW35" s="104" t="str">
        <f ca="1">IFERROR(IF($F$22="TEMPF",RTD("ice.xl",,"*H",$O35,BW$7,"D",BW$6,,,1)*(9/5),RTD("ice.xl",,"*H",$O35,BW$7,"D",BW$6,,,1)*BW$8),"-")</f>
        <v>-</v>
      </c>
      <c r="BX35" s="129" t="str">
        <f ca="1">IFERROR(IF($F$22="TEMPF",RTD("ice.xl",,"*H",$O35,BX$7,"D",BX$6,,,1)*(9/5)+32,RTD("ice.xl",,"*H",$O35,BX$7,"D",BX$6,,,1)*BX$8),"-")</f>
        <v>-</v>
      </c>
      <c r="BY35" s="94" t="str">
        <f ca="1">IFERROR(IF($F$22="TEMPF",RTD("ice.xl",,"*H",$O35,BY$7,"D",BY$6,,,1)*(9/5)+32,RTD("ice.xl",,"*H",$O35,BY$7,"D",BY$6,,,1)*BY$8),"-")</f>
        <v>-</v>
      </c>
      <c r="BZ35" s="94" t="str">
        <f ca="1">IFERROR(IF($F$22="TEMPF",RTD("ice.xl",,"*H",$O35,BZ$7,"D",BZ$6,,,1)*(9/5)+32,RTD("ice.xl",,"*H",$O35,BZ$7,"D",BZ$6,,,1)*BZ$8),"-")</f>
        <v>-</v>
      </c>
      <c r="CA35" s="103" t="str">
        <f ca="1">IFERROR(IF($F$22="TEMPF",RTD("ice.xl",,"*H",$O35,CA$7,"D",CA$6,,,1)*(9/5),RTD("ice.xl",,"*H",$O35,CA$7,"D",CA$6,,,1)*CA$8),"-")</f>
        <v>-</v>
      </c>
      <c r="CB35" s="104" t="str">
        <f ca="1">IFERROR(IF($F$22="TEMPF",RTD("ice.xl",,"*H",$O35,CB$7,"D",CB$6,,,1)*(9/5),RTD("ice.xl",,"*H",$O35,CB$7,"D",CB$6,,,1)*CB$8),"-")</f>
        <v>-</v>
      </c>
      <c r="CC35" s="129" t="str">
        <f ca="1">IFERROR(IF($F$22="TEMPF",RTD("ice.xl",,"*H",$O35,CC$7,"D",CC$6,,,1)*(9/5)+32,RTD("ice.xl",,"*H",$O35,CC$7,"D",CC$6,,,1)*CC$8),"-")</f>
        <v>-</v>
      </c>
      <c r="CD35" s="94" t="str">
        <f ca="1">IFERROR(IF($F$22="TEMPF",RTD("ice.xl",,"*H",$O35,CD$7,"D",CD$6,,,1)*(9/5)+32,RTD("ice.xl",,"*H",$O35,CD$7,"D",CD$6,,,1)*CD$8),"-")</f>
        <v>-</v>
      </c>
      <c r="CE35" s="94" t="str">
        <f ca="1">IFERROR(IF($F$22="TEMPF",RTD("ice.xl",,"*H",$O35,CE$7,"D",CE$6,,,1)*(9/5)+32,RTD("ice.xl",,"*H",$O35,CE$7,"D",CE$6,,,1)*CE$8),"-")</f>
        <v>-</v>
      </c>
      <c r="CF35" s="103" t="str">
        <f ca="1">IFERROR(IF($F$22="TEMPF",RTD("ice.xl",,"*H",$O35,CF$7,"D",CF$6,,,1)*(9/5),RTD("ice.xl",,"*H",$O35,CF$7,"D",CF$6,,,1)*CF$8),"-")</f>
        <v>-</v>
      </c>
      <c r="CG35" s="104" t="str">
        <f ca="1">IFERROR(IF($F$22="TEMPF",RTD("ice.xl",,"*H",$O35,CG$7,"D",CG$6,,,1)*(9/5),RTD("ice.xl",,"*H",$O35,CG$7,"D",CG$6,,,1)*CG$8),"-")</f>
        <v>-</v>
      </c>
      <c r="CH35" s="129" t="str">
        <f ca="1">IFERROR(IF($F$22="TEMPF",RTD("ice.xl",,"*H",$O35,CH$7,"D",CH$6,,,1)*(9/5)+32,RTD("ice.xl",,"*H",$O35,CH$7,"D",CH$6,,,1)*CH$8),"-")</f>
        <v>-</v>
      </c>
      <c r="CI35" s="94" t="str">
        <f ca="1">IFERROR(IF($F$22="TEMPF",RTD("ice.xl",,"*H",$O35,CI$7,"D",CI$6,,,1)*(9/5)+32,RTD("ice.xl",,"*H",$O35,CI$7,"D",CI$6,,,1)*CI$8),"-")</f>
        <v>-</v>
      </c>
      <c r="CJ35" s="94" t="str">
        <f ca="1">IFERROR(IF($F$22="TEMPF",RTD("ice.xl",,"*H",$O35,CJ$7,"D",CJ$6,,,1)*(9/5)+32,RTD("ice.xl",,"*H",$O35,CJ$7,"D",CJ$6,,,1)*CJ$8),"-")</f>
        <v>-</v>
      </c>
      <c r="CK35" s="103" t="str">
        <f ca="1">IFERROR(IF($F$22="TEMPF",RTD("ice.xl",,"*H",$O35,CK$7,"D",CK$6,,,1)*(9/5),RTD("ice.xl",,"*H",$O35,CK$7,"D",CK$6,,,1)*CK$8),"-")</f>
        <v>-</v>
      </c>
      <c r="CL35" s="104" t="str">
        <f ca="1">IFERROR(IF($F$22="TEMPF",RTD("ice.xl",,"*H",$O35,CL$7,"D",CL$6,,,1)*(9/5),RTD("ice.xl",,"*H",$O35,CL$7,"D",CL$6,,,1)*CL$8),"-")</f>
        <v>-</v>
      </c>
      <c r="CM35" s="101" t="str">
        <f ca="1">IFERROR(IF($F$22="TEMPF",RTD("ice.xl",,"*H",$O35,CM$7,"D",CM$6,,,1)*(9/5)+32,RTD("ice.xl",,"*H",$O35,CM$7,"D",CM$6,,,1)*CM$8),"-")</f>
        <v>-</v>
      </c>
      <c r="CN35" s="102" t="str">
        <f ca="1">IFERROR(IF($F$22="TEMPF",RTD("ice.xl",,"*H",$O35,CN$7,"D",CN$6,,,1)*(9/5)+32,RTD("ice.xl",,"*H",$O35,CN$7,"D",CN$6,,,1)*CN$8),"-")</f>
        <v>-</v>
      </c>
      <c r="CO35" s="102" t="str">
        <f ca="1">IFERROR(IF($F$22="TEMPF",RTD("ice.xl",,"*H",$O35,CO$7,"D",CO$6,,,1)*(9/5)+32,RTD("ice.xl",,"*H",$O35,CO$7,"D",CO$6,,,1)*CO$8),"-")</f>
        <v>-</v>
      </c>
      <c r="CP35" s="103" t="str">
        <f ca="1">IFERROR(IF($F$22="TEMPF",RTD("ice.xl",,"*H",$O35,CP$7,"D",CP$6,,,1)*(9/5),RTD("ice.xl",,"*H",$O35,CP$7,"D",CP$6,,,1)*CP$8),"-")</f>
        <v>-</v>
      </c>
      <c r="CQ35" s="104" t="str">
        <f ca="1">IFERROR(IF($F$22="TEMPF",RTD("ice.xl",,"*H",$O35,CQ$7,"D",CQ$6,,,1)*(9/5),RTD("ice.xl",,"*H",$O35,CQ$7,"D",CQ$6,,,1)*CQ$8),"-")</f>
        <v>-</v>
      </c>
    </row>
    <row r="36" spans="9:95" x14ac:dyDescent="0.35">
      <c r="I36" s="94"/>
      <c r="J36" s="95" t="e">
        <f>VLOOKUP($I36,Master!$R$2:$S$10,2,FALSE)</f>
        <v>#N/A</v>
      </c>
      <c r="K36" s="94"/>
      <c r="L36" s="95" t="str">
        <f t="shared" si="108"/>
        <v>Location</v>
      </c>
      <c r="M36" s="96"/>
      <c r="N36" s="94" t="e">
        <f>VLOOKUP(M36,Master!$E:$F,2,FALSE)</f>
        <v>#N/A</v>
      </c>
      <c r="O36" s="50" t="e">
        <f t="shared" si="107"/>
        <v>#N/A</v>
      </c>
      <c r="P36" s="129" t="str">
        <f ca="1">IFERROR(IF($F$22="TEMPF",RTD("ice.xl",,"*H",$O36,P$7,"D",P$6,,,1)*(9/5)+32,RTD("ice.xl",,"*H",$O36,P$7,"D",P$6,,,1)*P$8),"-")</f>
        <v>-</v>
      </c>
      <c r="Q36" s="94" t="str">
        <f ca="1">IFERROR(IF($F$22="TEMPF",RTD("ice.xl",,"*H",$O36,Q$7,"D",Q$6,,,1)*(9/5)+32,RTD("ice.xl",,"*H",$O36,Q$7,"D",Q$6,,,1)*Q$8),"-")</f>
        <v>-</v>
      </c>
      <c r="R36" s="94" t="str">
        <f ca="1">IFERROR(IF($F$22="TEMPF",RTD("ice.xl",,"*H",$O36,R$7,"D",R$6,,,1)*(9/5)+32,RTD("ice.xl",,"*H",$O36,R$7,"D",R$6,,,1)*R$8),"-")</f>
        <v>-</v>
      </c>
      <c r="S36" s="103" t="str">
        <f ca="1">IFERROR(IF($F$22="TEMPF",RTD("ice.xl",,"*H",$O36,S$7,"D",S$6,,,1)*(9/5),RTD("ice.xl",,"*H",$O36,S$7,"D",S$6,,,1)*S$8),"-")</f>
        <v>-</v>
      </c>
      <c r="T36" s="104" t="str">
        <f ca="1">IFERROR(IF($F$22="TEMPF",RTD("ice.xl",,"*H",$O36,T$7,"D",T$6,,,1)*(9/5),RTD("ice.xl",,"*H",$O36,T$7,"D",T$6,,,1)*T$8),"-")</f>
        <v>-</v>
      </c>
      <c r="U36" s="129" t="str">
        <f ca="1">IFERROR(IF($F$22="TEMPF",RTD("ice.xl",,"*H",$O36,U$7,"D",U$6,,,1)*(9/5)+32,RTD("ice.xl",,"*H",$O36,U$7,"D",U$6,,,1)*U$8),"-")</f>
        <v>-</v>
      </c>
      <c r="V36" s="94" t="str">
        <f ca="1">IFERROR(IF($F$22="TEMPF",RTD("ice.xl",,"*H",$O36,V$7,"D",V$6,,,1)*(9/5)+32,RTD("ice.xl",,"*H",$O36,V$7,"D",V$6,,,1)*V$8),"-")</f>
        <v>-</v>
      </c>
      <c r="W36" s="94" t="str">
        <f ca="1">IFERROR(IF($F$22="TEMPF",RTD("ice.xl",,"*H",$O36,W$7,"D",W$6,,,1)*(9/5)+32,RTD("ice.xl",,"*H",$O36,W$7,"D",W$6,,,1)*W$8),"-")</f>
        <v>-</v>
      </c>
      <c r="X36" s="103" t="str">
        <f ca="1">IFERROR(IF($F$22="TEMPF",RTD("ice.xl",,"*H",$O36,X$7,"D",X$6,,,1)*(9/5),RTD("ice.xl",,"*H",$O36,X$7,"D",X$6,,,1)*X$8),"-")</f>
        <v>-</v>
      </c>
      <c r="Y36" s="104" t="str">
        <f ca="1">IFERROR(IF($F$22="TEMPF",RTD("ice.xl",,"*H",$O36,Y$7,"D",Y$6,,,1)*(9/5),RTD("ice.xl",,"*H",$O36,Y$7,"D",Y$6,,,1)*Y$8),"-")</f>
        <v>-</v>
      </c>
      <c r="Z36" s="129" t="str">
        <f ca="1">IFERROR(IF($F$22="TEMPF",RTD("ice.xl",,"*H",$O36,Z$7,"D",Z$6,,,1)*(9/5)+32,RTD("ice.xl",,"*H",$O36,Z$7,"D",Z$6,,,1)*Z$8),"-")</f>
        <v>-</v>
      </c>
      <c r="AA36" s="94" t="str">
        <f ca="1">IFERROR(IF($F$22="TEMPF",RTD("ice.xl",,"*H",$O36,AA$7,"D",AA$6,,,1)*(9/5)+32,RTD("ice.xl",,"*H",$O36,AA$7,"D",AA$6,,,1)*AA$8),"-")</f>
        <v>-</v>
      </c>
      <c r="AB36" s="94" t="str">
        <f ca="1">IFERROR(IF($F$22="TEMPF",RTD("ice.xl",,"*H",$O36,AB$7,"D",AB$6,,,1)*(9/5)+32,RTD("ice.xl",,"*H",$O36,AB$7,"D",AB$6,,,1)*AB$8),"-")</f>
        <v>-</v>
      </c>
      <c r="AC36" s="103" t="str">
        <f ca="1">IFERROR(IF($F$22="TEMPF",RTD("ice.xl",,"*H",$O36,AC$7,"D",AC$6,,,1)*(9/5),RTD("ice.xl",,"*H",$O36,AC$7,"D",AC$6,,,1)*AC$8),"-")</f>
        <v>-</v>
      </c>
      <c r="AD36" s="104" t="str">
        <f ca="1">IFERROR(IF($F$22="TEMPF",RTD("ice.xl",,"*H",$O36,AD$7,"D",AD$6,,,1)*(9/5),RTD("ice.xl",,"*H",$O36,AD$7,"D",AD$6,,,1)*AD$8),"-")</f>
        <v>-</v>
      </c>
      <c r="AE36" s="129" t="str">
        <f ca="1">IFERROR(IF($F$22="TEMPF",RTD("ice.xl",,"*H",$O36,AE$7,"D",AE$6,,,1)*(9/5)+32,RTD("ice.xl",,"*H",$O36,AE$7,"D",AE$6,,,1)*AE$8),"-")</f>
        <v>-</v>
      </c>
      <c r="AF36" s="94" t="str">
        <f ca="1">IFERROR(IF($F$22="TEMPF",RTD("ice.xl",,"*H",$O36,AF$7,"D",AF$6,,,1)*(9/5)+32,RTD("ice.xl",,"*H",$O36,AF$7,"D",AF$6,,,1)*AF$8),"-")</f>
        <v>-</v>
      </c>
      <c r="AG36" s="94" t="str">
        <f ca="1">IFERROR(IF($F$22="TEMPF",RTD("ice.xl",,"*H",$O36,AG$7,"D",AG$6,,,1)*(9/5)+32,RTD("ice.xl",,"*H",$O36,AG$7,"D",AG$6,,,1)*AG$8),"-")</f>
        <v>-</v>
      </c>
      <c r="AH36" s="103" t="str">
        <f ca="1">IFERROR(IF($F$22="TEMPF",RTD("ice.xl",,"*H",$O36,AH$7,"D",AH$6,,,1)*(9/5),RTD("ice.xl",,"*H",$O36,AH$7,"D",AH$6,,,1)*AH$8),"-")</f>
        <v>-</v>
      </c>
      <c r="AI36" s="104" t="str">
        <f ca="1">IFERROR(IF($F$22="TEMPF",RTD("ice.xl",,"*H",$O36,AI$7,"D",AI$6,,,1)*(9/5),RTD("ice.xl",,"*H",$O36,AI$7,"D",AI$6,,,1)*AI$8),"-")</f>
        <v>-</v>
      </c>
      <c r="AJ36" s="129" t="str">
        <f ca="1">IFERROR(IF($F$22="TEMPF",RTD("ice.xl",,"*H",$O36,AJ$7,"D",AJ$6,,,1)*(9/5)+32,RTD("ice.xl",,"*H",$O36,AJ$7,"D",AJ$6,,,1)*AJ$8),"-")</f>
        <v>-</v>
      </c>
      <c r="AK36" s="94" t="str">
        <f ca="1">IFERROR(IF($F$22="TEMPF",RTD("ice.xl",,"*H",$O36,AK$7,"D",AK$6,,,1)*(9/5)+32,RTD("ice.xl",,"*H",$O36,AK$7,"D",AK$6,,,1)*AK$8),"-")</f>
        <v>-</v>
      </c>
      <c r="AL36" s="94" t="str">
        <f ca="1">IFERROR(IF($F$22="TEMPF",RTD("ice.xl",,"*H",$O36,AL$7,"D",AL$6,,,1)*(9/5)+32,RTD("ice.xl",,"*H",$O36,AL$7,"D",AL$6,,,1)*AL$8),"-")</f>
        <v>-</v>
      </c>
      <c r="AM36" s="103" t="str">
        <f ca="1">IFERROR(IF($F$22="TEMPF",RTD("ice.xl",,"*H",$O36,AM$7,"D",AM$6,,,1)*(9/5),RTD("ice.xl",,"*H",$O36,AM$7,"D",AM$6,,,1)*AM$8),"-")</f>
        <v>-</v>
      </c>
      <c r="AN36" s="104" t="str">
        <f ca="1">IFERROR(IF($F$22="TEMPF",RTD("ice.xl",,"*H",$O36,AN$7,"D",AN$6,,,1)*(9/5),RTD("ice.xl",,"*H",$O36,AN$7,"D",AN$6,,,1)*AN$8),"-")</f>
        <v>-</v>
      </c>
      <c r="AO36" s="129" t="str">
        <f ca="1">IFERROR(IF($F$22="TEMPF",RTD("ice.xl",,"*H",$O36,AO$7,"D",AO$6,,,1)*(9/5)+32,RTD("ice.xl",,"*H",$O36,AO$7,"D",AO$6,,,1)*AO$8),"-")</f>
        <v>-</v>
      </c>
      <c r="AP36" s="94" t="str">
        <f ca="1">IFERROR(IF($F$22="TEMPF",RTD("ice.xl",,"*H",$O36,AP$7,"D",AP$6,,,1)*(9/5)+32,RTD("ice.xl",,"*H",$O36,AP$7,"D",AP$6,,,1)*AP$8),"-")</f>
        <v>-</v>
      </c>
      <c r="AQ36" s="94" t="str">
        <f ca="1">IFERROR(IF($F$22="TEMPF",RTD("ice.xl",,"*H",$O36,AQ$7,"D",AQ$6,,,1)*(9/5)+32,RTD("ice.xl",,"*H",$O36,AQ$7,"D",AQ$6,,,1)*AQ$8),"-")</f>
        <v>-</v>
      </c>
      <c r="AR36" s="103" t="str">
        <f ca="1">IFERROR(IF($F$22="TEMPF",RTD("ice.xl",,"*H",$O36,AR$7,"D",AR$6,,,1)*(9/5),RTD("ice.xl",,"*H",$O36,AR$7,"D",AR$6,,,1)*AR$8),"-")</f>
        <v>-</v>
      </c>
      <c r="AS36" s="104" t="str">
        <f ca="1">IFERROR(IF($F$22="TEMPF",RTD("ice.xl",,"*H",$O36,AS$7,"D",AS$6,,,1)*(9/5),RTD("ice.xl",,"*H",$O36,AS$7,"D",AS$6,,,1)*AS$8),"-")</f>
        <v>-</v>
      </c>
      <c r="AT36" s="129" t="str">
        <f ca="1">IFERROR(IF($F$22="TEMPF",RTD("ice.xl",,"*H",$O36,AT$7,"D",AT$6,,,1)*(9/5)+32,RTD("ice.xl",,"*H",$O36,AT$7,"D",AT$6,,,1)*AT$8),"-")</f>
        <v>-</v>
      </c>
      <c r="AU36" s="94" t="str">
        <f ca="1">IFERROR(IF($F$22="TEMPF",RTD("ice.xl",,"*H",$O36,AU$7,"D",AU$6,,,1)*(9/5)+32,RTD("ice.xl",,"*H",$O36,AU$7,"D",AU$6,,,1)*AU$8),"-")</f>
        <v>-</v>
      </c>
      <c r="AV36" s="94" t="str">
        <f ca="1">IFERROR(IF($F$22="TEMPF",RTD("ice.xl",,"*H",$O36,AV$7,"D",AV$6,,,1)*(9/5)+32,RTD("ice.xl",,"*H",$O36,AV$7,"D",AV$6,,,1)*AV$8),"-")</f>
        <v>-</v>
      </c>
      <c r="AW36" s="103" t="str">
        <f ca="1">IFERROR(IF($F$22="TEMPF",RTD("ice.xl",,"*H",$O36,AW$7,"D",AW$6,,,1)*(9/5),RTD("ice.xl",,"*H",$O36,AW$7,"D",AW$6,,,1)*AW$8),"-")</f>
        <v>-</v>
      </c>
      <c r="AX36" s="104" t="str">
        <f ca="1">IFERROR(IF($F$22="TEMPF",RTD("ice.xl",,"*H",$O36,AX$7,"D",AX$6,,,1)*(9/5),RTD("ice.xl",,"*H",$O36,AX$7,"D",AX$6,,,1)*AX$8),"-")</f>
        <v>-</v>
      </c>
      <c r="AY36" s="129" t="str">
        <f ca="1">IFERROR(IF($F$22="TEMPF",RTD("ice.xl",,"*H",$O36,AY$7,"D",AY$6,,,1)*(9/5)+32,RTD("ice.xl",,"*H",$O36,AY$7,"D",AY$6,,,1)*AY$8),"-")</f>
        <v>-</v>
      </c>
      <c r="AZ36" s="94" t="str">
        <f ca="1">IFERROR(IF($F$22="TEMPF",RTD("ice.xl",,"*H",$O36,AZ$7,"D",AZ$6,,,1)*(9/5)+32,RTD("ice.xl",,"*H",$O36,AZ$7,"D",AZ$6,,,1)*AZ$8),"-")</f>
        <v>-</v>
      </c>
      <c r="BA36" s="94" t="str">
        <f ca="1">IFERROR(IF($F$22="TEMPF",RTD("ice.xl",,"*H",$O36,BA$7,"D",BA$6,,,1)*(9/5)+32,RTD("ice.xl",,"*H",$O36,BA$7,"D",BA$6,,,1)*BA$8),"-")</f>
        <v>-</v>
      </c>
      <c r="BB36" s="103" t="str">
        <f ca="1">IFERROR(IF($F$22="TEMPF",RTD("ice.xl",,"*H",$O36,BB$7,"D",BB$6,,,1)*(9/5),RTD("ice.xl",,"*H",$O36,BB$7,"D",BB$6,,,1)*BB$8),"-")</f>
        <v>-</v>
      </c>
      <c r="BC36" s="104" t="str">
        <f ca="1">IFERROR(IF($F$22="TEMPF",RTD("ice.xl",,"*H",$O36,BC$7,"D",BC$6,,,1)*(9/5),RTD("ice.xl",,"*H",$O36,BC$7,"D",BC$6,,,1)*BC$8),"-")</f>
        <v>-</v>
      </c>
      <c r="BD36" s="129" t="str">
        <f ca="1">IFERROR(IF($F$22="TEMPF",RTD("ice.xl",,"*H",$O36,BD$7,"D",BD$6,,,1)*(9/5)+32,RTD("ice.xl",,"*H",$O36,BD$7,"D",BD$6,,,1)*BD$8),"-")</f>
        <v>-</v>
      </c>
      <c r="BE36" s="94" t="str">
        <f ca="1">IFERROR(IF($F$22="TEMPF",RTD("ice.xl",,"*H",$O36,BE$7,"D",BE$6,,,1)*(9/5)+32,RTD("ice.xl",,"*H",$O36,BE$7,"D",BE$6,,,1)*BE$8),"-")</f>
        <v>-</v>
      </c>
      <c r="BF36" s="94" t="str">
        <f ca="1">IFERROR(IF($F$22="TEMPF",RTD("ice.xl",,"*H",$O36,BF$7,"D",BF$6,,,1)*(9/5)+32,RTD("ice.xl",,"*H",$O36,BF$7,"D",BF$6,,,1)*BF$8),"-")</f>
        <v>-</v>
      </c>
      <c r="BG36" s="103" t="str">
        <f ca="1">IFERROR(IF($F$22="TEMPF",RTD("ice.xl",,"*H",$O36,BG$7,"D",BG$6,,,1)*(9/5),RTD("ice.xl",,"*H",$O36,BG$7,"D",BG$6,,,1)*BG$8),"-")</f>
        <v>-</v>
      </c>
      <c r="BH36" s="104" t="str">
        <f ca="1">IFERROR(IF($F$22="TEMPF",RTD("ice.xl",,"*H",$O36,BH$7,"D",BH$6,,,1)*(9/5),RTD("ice.xl",,"*H",$O36,BH$7,"D",BH$6,,,1)*BH$8),"-")</f>
        <v>-</v>
      </c>
      <c r="BI36" s="129" t="str">
        <f ca="1">IFERROR(IF($F$22="TEMPF",RTD("ice.xl",,"*H",$O36,BI$7,"D",BI$6,,,1)*(9/5)+32,RTD("ice.xl",,"*H",$O36,BI$7,"D",BI$6,,,1)*BI$8),"-")</f>
        <v>-</v>
      </c>
      <c r="BJ36" s="94" t="str">
        <f ca="1">IFERROR(IF($F$22="TEMPF",RTD("ice.xl",,"*H",$O36,BJ$7,"D",BJ$6,,,1)*(9/5)+32,RTD("ice.xl",,"*H",$O36,BJ$7,"D",BJ$6,,,1)*BJ$8),"-")</f>
        <v>-</v>
      </c>
      <c r="BK36" s="94" t="str">
        <f ca="1">IFERROR(IF($F$22="TEMPF",RTD("ice.xl",,"*H",$O36,BK$7,"D",BK$6,,,1)*(9/5)+32,RTD("ice.xl",,"*H",$O36,BK$7,"D",BK$6,,,1)*BK$8),"-")</f>
        <v>-</v>
      </c>
      <c r="BL36" s="103" t="str">
        <f ca="1">IFERROR(IF($F$22="TEMPF",RTD("ice.xl",,"*H",$O36,BL$7,"D",BL$6,,,1)*(9/5),RTD("ice.xl",,"*H",$O36,BL$7,"D",BL$6,,,1)*BL$8),"-")</f>
        <v>-</v>
      </c>
      <c r="BM36" s="104" t="str">
        <f ca="1">IFERROR(IF($F$22="TEMPF",RTD("ice.xl",,"*H",$O36,BM$7,"D",BM$6,,,1)*(9/5),RTD("ice.xl",,"*H",$O36,BM$7,"D",BM$6,,,1)*BM$8),"-")</f>
        <v>-</v>
      </c>
      <c r="BN36" s="129" t="str">
        <f ca="1">IFERROR(IF($F$22="TEMPF",RTD("ice.xl",,"*H",$O36,BN$7,"D",BN$6,,,1)*(9/5)+32,RTD("ice.xl",,"*H",$O36,BN$7,"D",BN$6,,,1)*BN$8),"-")</f>
        <v>-</v>
      </c>
      <c r="BO36" s="94" t="str">
        <f ca="1">IFERROR(IF($F$22="TEMPF",RTD("ice.xl",,"*H",$O36,BO$7,"D",BO$6,,,1)*(9/5)+32,RTD("ice.xl",,"*H",$O36,BO$7,"D",BO$6,,,1)*BO$8),"-")</f>
        <v>-</v>
      </c>
      <c r="BP36" s="94" t="str">
        <f ca="1">IFERROR(IF($F$22="TEMPF",RTD("ice.xl",,"*H",$O36,BP$7,"D",BP$6,,,1)*(9/5)+32,RTD("ice.xl",,"*H",$O36,BP$7,"D",BP$6,,,1)*BP$8),"-")</f>
        <v>-</v>
      </c>
      <c r="BQ36" s="103" t="str">
        <f ca="1">IFERROR(IF($F$22="TEMPF",RTD("ice.xl",,"*H",$O36,BQ$7,"D",BQ$6,,,1)*(9/5),RTD("ice.xl",,"*H",$O36,BQ$7,"D",BQ$6,,,1)*BQ$8),"-")</f>
        <v>-</v>
      </c>
      <c r="BR36" s="104" t="str">
        <f ca="1">IFERROR(IF($F$22="TEMPF",RTD("ice.xl",,"*H",$O36,BR$7,"D",BR$6,,,1)*(9/5),RTD("ice.xl",,"*H",$O36,BR$7,"D",BR$6,,,1)*BR$8),"-")</f>
        <v>-</v>
      </c>
      <c r="BS36" s="129" t="str">
        <f ca="1">IFERROR(IF($F$22="TEMPF",RTD("ice.xl",,"*H",$O36,BS$7,"D",BS$6,,,1)*(9/5)+32,RTD("ice.xl",,"*H",$O36,BS$7,"D",BS$6,,,1)*BS$8),"-")</f>
        <v>-</v>
      </c>
      <c r="BT36" s="94" t="str">
        <f ca="1">IFERROR(IF($F$22="TEMPF",RTD("ice.xl",,"*H",$O36,BT$7,"D",BT$6,,,1)*(9/5)+32,RTD("ice.xl",,"*H",$O36,BT$7,"D",BT$6,,,1)*BT$8),"-")</f>
        <v>-</v>
      </c>
      <c r="BU36" s="94" t="str">
        <f ca="1">IFERROR(IF($F$22="TEMPF",RTD("ice.xl",,"*H",$O36,BU$7,"D",BU$6,,,1)*(9/5)+32,RTD("ice.xl",,"*H",$O36,BU$7,"D",BU$6,,,1)*BU$8),"-")</f>
        <v>-</v>
      </c>
      <c r="BV36" s="103" t="str">
        <f ca="1">IFERROR(IF($F$22="TEMPF",RTD("ice.xl",,"*H",$O36,BV$7,"D",BV$6,,,1)*(9/5),RTD("ice.xl",,"*H",$O36,BV$7,"D",BV$6,,,1)*BV$8),"-")</f>
        <v>-</v>
      </c>
      <c r="BW36" s="104" t="str">
        <f ca="1">IFERROR(IF($F$22="TEMPF",RTD("ice.xl",,"*H",$O36,BW$7,"D",BW$6,,,1)*(9/5),RTD("ice.xl",,"*H",$O36,BW$7,"D",BW$6,,,1)*BW$8),"-")</f>
        <v>-</v>
      </c>
      <c r="BX36" s="129" t="str">
        <f ca="1">IFERROR(IF($F$22="TEMPF",RTD("ice.xl",,"*H",$O36,BX$7,"D",BX$6,,,1)*(9/5)+32,RTD("ice.xl",,"*H",$O36,BX$7,"D",BX$6,,,1)*BX$8),"-")</f>
        <v>-</v>
      </c>
      <c r="BY36" s="94" t="str">
        <f ca="1">IFERROR(IF($F$22="TEMPF",RTD("ice.xl",,"*H",$O36,BY$7,"D",BY$6,,,1)*(9/5)+32,RTD("ice.xl",,"*H",$O36,BY$7,"D",BY$6,,,1)*BY$8),"-")</f>
        <v>-</v>
      </c>
      <c r="BZ36" s="94" t="str">
        <f ca="1">IFERROR(IF($F$22="TEMPF",RTD("ice.xl",,"*H",$O36,BZ$7,"D",BZ$6,,,1)*(9/5)+32,RTD("ice.xl",,"*H",$O36,BZ$7,"D",BZ$6,,,1)*BZ$8),"-")</f>
        <v>-</v>
      </c>
      <c r="CA36" s="103" t="str">
        <f ca="1">IFERROR(IF($F$22="TEMPF",RTD("ice.xl",,"*H",$O36,CA$7,"D",CA$6,,,1)*(9/5),RTD("ice.xl",,"*H",$O36,CA$7,"D",CA$6,,,1)*CA$8),"-")</f>
        <v>-</v>
      </c>
      <c r="CB36" s="104" t="str">
        <f ca="1">IFERROR(IF($F$22="TEMPF",RTD("ice.xl",,"*H",$O36,CB$7,"D",CB$6,,,1)*(9/5),RTD("ice.xl",,"*H",$O36,CB$7,"D",CB$6,,,1)*CB$8),"-")</f>
        <v>-</v>
      </c>
      <c r="CC36" s="129" t="str">
        <f ca="1">IFERROR(IF($F$22="TEMPF",RTD("ice.xl",,"*H",$O36,CC$7,"D",CC$6,,,1)*(9/5)+32,RTD("ice.xl",,"*H",$O36,CC$7,"D",CC$6,,,1)*CC$8),"-")</f>
        <v>-</v>
      </c>
      <c r="CD36" s="94" t="str">
        <f ca="1">IFERROR(IF($F$22="TEMPF",RTD("ice.xl",,"*H",$O36,CD$7,"D",CD$6,,,1)*(9/5)+32,RTD("ice.xl",,"*H",$O36,CD$7,"D",CD$6,,,1)*CD$8),"-")</f>
        <v>-</v>
      </c>
      <c r="CE36" s="94" t="str">
        <f ca="1">IFERROR(IF($F$22="TEMPF",RTD("ice.xl",,"*H",$O36,CE$7,"D",CE$6,,,1)*(9/5)+32,RTD("ice.xl",,"*H",$O36,CE$7,"D",CE$6,,,1)*CE$8),"-")</f>
        <v>-</v>
      </c>
      <c r="CF36" s="103" t="str">
        <f ca="1">IFERROR(IF($F$22="TEMPF",RTD("ice.xl",,"*H",$O36,CF$7,"D",CF$6,,,1)*(9/5),RTD("ice.xl",,"*H",$O36,CF$7,"D",CF$6,,,1)*CF$8),"-")</f>
        <v>-</v>
      </c>
      <c r="CG36" s="104" t="str">
        <f ca="1">IFERROR(IF($F$22="TEMPF",RTD("ice.xl",,"*H",$O36,CG$7,"D",CG$6,,,1)*(9/5),RTD("ice.xl",,"*H",$O36,CG$7,"D",CG$6,,,1)*CG$8),"-")</f>
        <v>-</v>
      </c>
      <c r="CH36" s="129" t="str">
        <f ca="1">IFERROR(IF($F$22="TEMPF",RTD("ice.xl",,"*H",$O36,CH$7,"D",CH$6,,,1)*(9/5)+32,RTD("ice.xl",,"*H",$O36,CH$7,"D",CH$6,,,1)*CH$8),"-")</f>
        <v>-</v>
      </c>
      <c r="CI36" s="94" t="str">
        <f ca="1">IFERROR(IF($F$22="TEMPF",RTD("ice.xl",,"*H",$O36,CI$7,"D",CI$6,,,1)*(9/5)+32,RTD("ice.xl",,"*H",$O36,CI$7,"D",CI$6,,,1)*CI$8),"-")</f>
        <v>-</v>
      </c>
      <c r="CJ36" s="94" t="str">
        <f ca="1">IFERROR(IF($F$22="TEMPF",RTD("ice.xl",,"*H",$O36,CJ$7,"D",CJ$6,,,1)*(9/5)+32,RTD("ice.xl",,"*H",$O36,CJ$7,"D",CJ$6,,,1)*CJ$8),"-")</f>
        <v>-</v>
      </c>
      <c r="CK36" s="103" t="str">
        <f ca="1">IFERROR(IF($F$22="TEMPF",RTD("ice.xl",,"*H",$O36,CK$7,"D",CK$6,,,1)*(9/5),RTD("ice.xl",,"*H",$O36,CK$7,"D",CK$6,,,1)*CK$8),"-")</f>
        <v>-</v>
      </c>
      <c r="CL36" s="104" t="str">
        <f ca="1">IFERROR(IF($F$22="TEMPF",RTD("ice.xl",,"*H",$O36,CL$7,"D",CL$6,,,1)*(9/5),RTD("ice.xl",,"*H",$O36,CL$7,"D",CL$6,,,1)*CL$8),"-")</f>
        <v>-</v>
      </c>
      <c r="CM36" s="101" t="str">
        <f ca="1">IFERROR(IF($F$22="TEMPF",RTD("ice.xl",,"*H",$O36,CM$7,"D",CM$6,,,1)*(9/5)+32,RTD("ice.xl",,"*H",$O36,CM$7,"D",CM$6,,,1)*CM$8),"-")</f>
        <v>-</v>
      </c>
      <c r="CN36" s="102" t="str">
        <f ca="1">IFERROR(IF($F$22="TEMPF",RTD("ice.xl",,"*H",$O36,CN$7,"D",CN$6,,,1)*(9/5)+32,RTD("ice.xl",,"*H",$O36,CN$7,"D",CN$6,,,1)*CN$8),"-")</f>
        <v>-</v>
      </c>
      <c r="CO36" s="102" t="str">
        <f ca="1">IFERROR(IF($F$22="TEMPF",RTD("ice.xl",,"*H",$O36,CO$7,"D",CO$6,,,1)*(9/5)+32,RTD("ice.xl",,"*H",$O36,CO$7,"D",CO$6,,,1)*CO$8),"-")</f>
        <v>-</v>
      </c>
      <c r="CP36" s="103" t="str">
        <f ca="1">IFERROR(IF($F$22="TEMPF",RTD("ice.xl",,"*H",$O36,CP$7,"D",CP$6,,,1)*(9/5),RTD("ice.xl",,"*H",$O36,CP$7,"D",CP$6,,,1)*CP$8),"-")</f>
        <v>-</v>
      </c>
      <c r="CQ36" s="104" t="str">
        <f ca="1">IFERROR(IF($F$22="TEMPF",RTD("ice.xl",,"*H",$O36,CQ$7,"D",CQ$6,,,1)*(9/5),RTD("ice.xl",,"*H",$O36,CQ$7,"D",CQ$6,,,1)*CQ$8),"-")</f>
        <v>-</v>
      </c>
    </row>
    <row r="37" spans="9:95" ht="15" customHeight="1" x14ac:dyDescent="0.35">
      <c r="I37" s="94"/>
      <c r="J37" s="95" t="e">
        <f>VLOOKUP($I37,Master!$R$2:$S$10,2,FALSE)</f>
        <v>#N/A</v>
      </c>
      <c r="K37" s="94"/>
      <c r="L37" s="95" t="str">
        <f t="shared" si="108"/>
        <v>Location</v>
      </c>
      <c r="M37" s="96"/>
      <c r="N37" s="94" t="e">
        <f>VLOOKUP(M37,Master!$E:$F,2,FALSE)</f>
        <v>#N/A</v>
      </c>
      <c r="O37" s="50" t="e">
        <f t="shared" si="107"/>
        <v>#N/A</v>
      </c>
      <c r="P37" s="129" t="str">
        <f ca="1">IFERROR(IF($F$22="TEMPF",RTD("ice.xl",,"*H",$O37,P$7,"D",P$6,,,1)*(9/5)+32,RTD("ice.xl",,"*H",$O37,P$7,"D",P$6,,,1)*P$8),"-")</f>
        <v>-</v>
      </c>
      <c r="Q37" s="94" t="str">
        <f ca="1">IFERROR(IF($F$22="TEMPF",RTD("ice.xl",,"*H",$O37,Q$7,"D",Q$6,,,1)*(9/5)+32,RTD("ice.xl",,"*H",$O37,Q$7,"D",Q$6,,,1)*Q$8),"-")</f>
        <v>-</v>
      </c>
      <c r="R37" s="94" t="str">
        <f ca="1">IFERROR(IF($F$22="TEMPF",RTD("ice.xl",,"*H",$O37,R$7,"D",R$6,,,1)*(9/5)+32,RTD("ice.xl",,"*H",$O37,R$7,"D",R$6,,,1)*R$8),"-")</f>
        <v>-</v>
      </c>
      <c r="S37" s="103" t="str">
        <f ca="1">IFERROR(IF($F$22="TEMPF",RTD("ice.xl",,"*H",$O37,S$7,"D",S$6,,,1)*(9/5),RTD("ice.xl",,"*H",$O37,S$7,"D",S$6,,,1)*S$8),"-")</f>
        <v>-</v>
      </c>
      <c r="T37" s="104" t="str">
        <f ca="1">IFERROR(IF($F$22="TEMPF",RTD("ice.xl",,"*H",$O37,T$7,"D",T$6,,,1)*(9/5),RTD("ice.xl",,"*H",$O37,T$7,"D",T$6,,,1)*T$8),"-")</f>
        <v>-</v>
      </c>
      <c r="U37" s="129" t="str">
        <f ca="1">IFERROR(IF($F$22="TEMPF",RTD("ice.xl",,"*H",$O37,U$7,"D",U$6,,,1)*(9/5)+32,RTD("ice.xl",,"*H",$O37,U$7,"D",U$6,,,1)*U$8),"-")</f>
        <v>-</v>
      </c>
      <c r="V37" s="94" t="str">
        <f ca="1">IFERROR(IF($F$22="TEMPF",RTD("ice.xl",,"*H",$O37,V$7,"D",V$6,,,1)*(9/5)+32,RTD("ice.xl",,"*H",$O37,V$7,"D",V$6,,,1)*V$8),"-")</f>
        <v>-</v>
      </c>
      <c r="W37" s="94" t="str">
        <f ca="1">IFERROR(IF($F$22="TEMPF",RTD("ice.xl",,"*H",$O37,W$7,"D",W$6,,,1)*(9/5)+32,RTD("ice.xl",,"*H",$O37,W$7,"D",W$6,,,1)*W$8),"-")</f>
        <v>-</v>
      </c>
      <c r="X37" s="103" t="str">
        <f ca="1">IFERROR(IF($F$22="TEMPF",RTD("ice.xl",,"*H",$O37,X$7,"D",X$6,,,1)*(9/5),RTD("ice.xl",,"*H",$O37,X$7,"D",X$6,,,1)*X$8),"-")</f>
        <v>-</v>
      </c>
      <c r="Y37" s="104" t="str">
        <f ca="1">IFERROR(IF($F$22="TEMPF",RTD("ice.xl",,"*H",$O37,Y$7,"D",Y$6,,,1)*(9/5),RTD("ice.xl",,"*H",$O37,Y$7,"D",Y$6,,,1)*Y$8),"-")</f>
        <v>-</v>
      </c>
      <c r="Z37" s="129" t="str">
        <f ca="1">IFERROR(IF($F$22="TEMPF",RTD("ice.xl",,"*H",$O37,Z$7,"D",Z$6,,,1)*(9/5)+32,RTD("ice.xl",,"*H",$O37,Z$7,"D",Z$6,,,1)*Z$8),"-")</f>
        <v>-</v>
      </c>
      <c r="AA37" s="94" t="str">
        <f ca="1">IFERROR(IF($F$22="TEMPF",RTD("ice.xl",,"*H",$O37,AA$7,"D",AA$6,,,1)*(9/5)+32,RTD("ice.xl",,"*H",$O37,AA$7,"D",AA$6,,,1)*AA$8),"-")</f>
        <v>-</v>
      </c>
      <c r="AB37" s="94" t="str">
        <f ca="1">IFERROR(IF($F$22="TEMPF",RTD("ice.xl",,"*H",$O37,AB$7,"D",AB$6,,,1)*(9/5)+32,RTD("ice.xl",,"*H",$O37,AB$7,"D",AB$6,,,1)*AB$8),"-")</f>
        <v>-</v>
      </c>
      <c r="AC37" s="103" t="str">
        <f ca="1">IFERROR(IF($F$22="TEMPF",RTD("ice.xl",,"*H",$O37,AC$7,"D",AC$6,,,1)*(9/5),RTD("ice.xl",,"*H",$O37,AC$7,"D",AC$6,,,1)*AC$8),"-")</f>
        <v>-</v>
      </c>
      <c r="AD37" s="104" t="str">
        <f ca="1">IFERROR(IF($F$22="TEMPF",RTD("ice.xl",,"*H",$O37,AD$7,"D",AD$6,,,1)*(9/5),RTD("ice.xl",,"*H",$O37,AD$7,"D",AD$6,,,1)*AD$8),"-")</f>
        <v>-</v>
      </c>
      <c r="AE37" s="129" t="str">
        <f ca="1">IFERROR(IF($F$22="TEMPF",RTD("ice.xl",,"*H",$O37,AE$7,"D",AE$6,,,1)*(9/5)+32,RTD("ice.xl",,"*H",$O37,AE$7,"D",AE$6,,,1)*AE$8),"-")</f>
        <v>-</v>
      </c>
      <c r="AF37" s="94" t="str">
        <f ca="1">IFERROR(IF($F$22="TEMPF",RTD("ice.xl",,"*H",$O37,AF$7,"D",AF$6,,,1)*(9/5)+32,RTD("ice.xl",,"*H",$O37,AF$7,"D",AF$6,,,1)*AF$8),"-")</f>
        <v>-</v>
      </c>
      <c r="AG37" s="94" t="str">
        <f ca="1">IFERROR(IF($F$22="TEMPF",RTD("ice.xl",,"*H",$O37,AG$7,"D",AG$6,,,1)*(9/5)+32,RTD("ice.xl",,"*H",$O37,AG$7,"D",AG$6,,,1)*AG$8),"-")</f>
        <v>-</v>
      </c>
      <c r="AH37" s="103" t="str">
        <f ca="1">IFERROR(IF($F$22="TEMPF",RTD("ice.xl",,"*H",$O37,AH$7,"D",AH$6,,,1)*(9/5),RTD("ice.xl",,"*H",$O37,AH$7,"D",AH$6,,,1)*AH$8),"-")</f>
        <v>-</v>
      </c>
      <c r="AI37" s="104" t="str">
        <f ca="1">IFERROR(IF($F$22="TEMPF",RTD("ice.xl",,"*H",$O37,AI$7,"D",AI$6,,,1)*(9/5),RTD("ice.xl",,"*H",$O37,AI$7,"D",AI$6,,,1)*AI$8),"-")</f>
        <v>-</v>
      </c>
      <c r="AJ37" s="129" t="str">
        <f ca="1">IFERROR(IF($F$22="TEMPF",RTD("ice.xl",,"*H",$O37,AJ$7,"D",AJ$6,,,1)*(9/5)+32,RTD("ice.xl",,"*H",$O37,AJ$7,"D",AJ$6,,,1)*AJ$8),"-")</f>
        <v>-</v>
      </c>
      <c r="AK37" s="94" t="str">
        <f ca="1">IFERROR(IF($F$22="TEMPF",RTD("ice.xl",,"*H",$O37,AK$7,"D",AK$6,,,1)*(9/5)+32,RTD("ice.xl",,"*H",$O37,AK$7,"D",AK$6,,,1)*AK$8),"-")</f>
        <v>-</v>
      </c>
      <c r="AL37" s="94" t="str">
        <f ca="1">IFERROR(IF($F$22="TEMPF",RTD("ice.xl",,"*H",$O37,AL$7,"D",AL$6,,,1)*(9/5)+32,RTD("ice.xl",,"*H",$O37,AL$7,"D",AL$6,,,1)*AL$8),"-")</f>
        <v>-</v>
      </c>
      <c r="AM37" s="103" t="str">
        <f ca="1">IFERROR(IF($F$22="TEMPF",RTD("ice.xl",,"*H",$O37,AM$7,"D",AM$6,,,1)*(9/5),RTD("ice.xl",,"*H",$O37,AM$7,"D",AM$6,,,1)*AM$8),"-")</f>
        <v>-</v>
      </c>
      <c r="AN37" s="104" t="str">
        <f ca="1">IFERROR(IF($F$22="TEMPF",RTD("ice.xl",,"*H",$O37,AN$7,"D",AN$6,,,1)*(9/5),RTD("ice.xl",,"*H",$O37,AN$7,"D",AN$6,,,1)*AN$8),"-")</f>
        <v>-</v>
      </c>
      <c r="AO37" s="129" t="str">
        <f ca="1">IFERROR(IF($F$22="TEMPF",RTD("ice.xl",,"*H",$O37,AO$7,"D",AO$6,,,1)*(9/5)+32,RTD("ice.xl",,"*H",$O37,AO$7,"D",AO$6,,,1)*AO$8),"-")</f>
        <v>-</v>
      </c>
      <c r="AP37" s="94" t="str">
        <f ca="1">IFERROR(IF($F$22="TEMPF",RTD("ice.xl",,"*H",$O37,AP$7,"D",AP$6,,,1)*(9/5)+32,RTD("ice.xl",,"*H",$O37,AP$7,"D",AP$6,,,1)*AP$8),"-")</f>
        <v>-</v>
      </c>
      <c r="AQ37" s="94" t="str">
        <f ca="1">IFERROR(IF($F$22="TEMPF",RTD("ice.xl",,"*H",$O37,AQ$7,"D",AQ$6,,,1)*(9/5)+32,RTD("ice.xl",,"*H",$O37,AQ$7,"D",AQ$6,,,1)*AQ$8),"-")</f>
        <v>-</v>
      </c>
      <c r="AR37" s="103" t="str">
        <f ca="1">IFERROR(IF($F$22="TEMPF",RTD("ice.xl",,"*H",$O37,AR$7,"D",AR$6,,,1)*(9/5),RTD("ice.xl",,"*H",$O37,AR$7,"D",AR$6,,,1)*AR$8),"-")</f>
        <v>-</v>
      </c>
      <c r="AS37" s="104" t="str">
        <f ca="1">IFERROR(IF($F$22="TEMPF",RTD("ice.xl",,"*H",$O37,AS$7,"D",AS$6,,,1)*(9/5),RTD("ice.xl",,"*H",$O37,AS$7,"D",AS$6,,,1)*AS$8),"-")</f>
        <v>-</v>
      </c>
      <c r="AT37" s="129" t="str">
        <f ca="1">IFERROR(IF($F$22="TEMPF",RTD("ice.xl",,"*H",$O37,AT$7,"D",AT$6,,,1)*(9/5)+32,RTD("ice.xl",,"*H",$O37,AT$7,"D",AT$6,,,1)*AT$8),"-")</f>
        <v>-</v>
      </c>
      <c r="AU37" s="94" t="str">
        <f ca="1">IFERROR(IF($F$22="TEMPF",RTD("ice.xl",,"*H",$O37,AU$7,"D",AU$6,,,1)*(9/5)+32,RTD("ice.xl",,"*H",$O37,AU$7,"D",AU$6,,,1)*AU$8),"-")</f>
        <v>-</v>
      </c>
      <c r="AV37" s="94" t="str">
        <f ca="1">IFERROR(IF($F$22="TEMPF",RTD("ice.xl",,"*H",$O37,AV$7,"D",AV$6,,,1)*(9/5)+32,RTD("ice.xl",,"*H",$O37,AV$7,"D",AV$6,,,1)*AV$8),"-")</f>
        <v>-</v>
      </c>
      <c r="AW37" s="103" t="str">
        <f ca="1">IFERROR(IF($F$22="TEMPF",RTD("ice.xl",,"*H",$O37,AW$7,"D",AW$6,,,1)*(9/5),RTD("ice.xl",,"*H",$O37,AW$7,"D",AW$6,,,1)*AW$8),"-")</f>
        <v>-</v>
      </c>
      <c r="AX37" s="104" t="str">
        <f ca="1">IFERROR(IF($F$22="TEMPF",RTD("ice.xl",,"*H",$O37,AX$7,"D",AX$6,,,1)*(9/5),RTD("ice.xl",,"*H",$O37,AX$7,"D",AX$6,,,1)*AX$8),"-")</f>
        <v>-</v>
      </c>
      <c r="AY37" s="129" t="str">
        <f ca="1">IFERROR(IF($F$22="TEMPF",RTD("ice.xl",,"*H",$O37,AY$7,"D",AY$6,,,1)*(9/5)+32,RTD("ice.xl",,"*H",$O37,AY$7,"D",AY$6,,,1)*AY$8),"-")</f>
        <v>-</v>
      </c>
      <c r="AZ37" s="94" t="str">
        <f ca="1">IFERROR(IF($F$22="TEMPF",RTD("ice.xl",,"*H",$O37,AZ$7,"D",AZ$6,,,1)*(9/5)+32,RTD("ice.xl",,"*H",$O37,AZ$7,"D",AZ$6,,,1)*AZ$8),"-")</f>
        <v>-</v>
      </c>
      <c r="BA37" s="94" t="str">
        <f ca="1">IFERROR(IF($F$22="TEMPF",RTD("ice.xl",,"*H",$O37,BA$7,"D",BA$6,,,1)*(9/5)+32,RTD("ice.xl",,"*H",$O37,BA$7,"D",BA$6,,,1)*BA$8),"-")</f>
        <v>-</v>
      </c>
      <c r="BB37" s="103" t="str">
        <f ca="1">IFERROR(IF($F$22="TEMPF",RTD("ice.xl",,"*H",$O37,BB$7,"D",BB$6,,,1)*(9/5),RTD("ice.xl",,"*H",$O37,BB$7,"D",BB$6,,,1)*BB$8),"-")</f>
        <v>-</v>
      </c>
      <c r="BC37" s="104" t="str">
        <f ca="1">IFERROR(IF($F$22="TEMPF",RTD("ice.xl",,"*H",$O37,BC$7,"D",BC$6,,,1)*(9/5),RTD("ice.xl",,"*H",$O37,BC$7,"D",BC$6,,,1)*BC$8),"-")</f>
        <v>-</v>
      </c>
      <c r="BD37" s="129" t="str">
        <f ca="1">IFERROR(IF($F$22="TEMPF",RTD("ice.xl",,"*H",$O37,BD$7,"D",BD$6,,,1)*(9/5)+32,RTD("ice.xl",,"*H",$O37,BD$7,"D",BD$6,,,1)*BD$8),"-")</f>
        <v>-</v>
      </c>
      <c r="BE37" s="94" t="str">
        <f ca="1">IFERROR(IF($F$22="TEMPF",RTD("ice.xl",,"*H",$O37,BE$7,"D",BE$6,,,1)*(9/5)+32,RTD("ice.xl",,"*H",$O37,BE$7,"D",BE$6,,,1)*BE$8),"-")</f>
        <v>-</v>
      </c>
      <c r="BF37" s="94" t="str">
        <f ca="1">IFERROR(IF($F$22="TEMPF",RTD("ice.xl",,"*H",$O37,BF$7,"D",BF$6,,,1)*(9/5)+32,RTD("ice.xl",,"*H",$O37,BF$7,"D",BF$6,,,1)*BF$8),"-")</f>
        <v>-</v>
      </c>
      <c r="BG37" s="103" t="str">
        <f ca="1">IFERROR(IF($F$22="TEMPF",RTD("ice.xl",,"*H",$O37,BG$7,"D",BG$6,,,1)*(9/5),RTD("ice.xl",,"*H",$O37,BG$7,"D",BG$6,,,1)*BG$8),"-")</f>
        <v>-</v>
      </c>
      <c r="BH37" s="104" t="str">
        <f ca="1">IFERROR(IF($F$22="TEMPF",RTD("ice.xl",,"*H",$O37,BH$7,"D",BH$6,,,1)*(9/5),RTD("ice.xl",,"*H",$O37,BH$7,"D",BH$6,,,1)*BH$8),"-")</f>
        <v>-</v>
      </c>
      <c r="BI37" s="129" t="str">
        <f ca="1">IFERROR(IF($F$22="TEMPF",RTD("ice.xl",,"*H",$O37,BI$7,"D",BI$6,,,1)*(9/5)+32,RTD("ice.xl",,"*H",$O37,BI$7,"D",BI$6,,,1)*BI$8),"-")</f>
        <v>-</v>
      </c>
      <c r="BJ37" s="94" t="str">
        <f ca="1">IFERROR(IF($F$22="TEMPF",RTD("ice.xl",,"*H",$O37,BJ$7,"D",BJ$6,,,1)*(9/5)+32,RTD("ice.xl",,"*H",$O37,BJ$7,"D",BJ$6,,,1)*BJ$8),"-")</f>
        <v>-</v>
      </c>
      <c r="BK37" s="94" t="str">
        <f ca="1">IFERROR(IF($F$22="TEMPF",RTD("ice.xl",,"*H",$O37,BK$7,"D",BK$6,,,1)*(9/5)+32,RTD("ice.xl",,"*H",$O37,BK$7,"D",BK$6,,,1)*BK$8),"-")</f>
        <v>-</v>
      </c>
      <c r="BL37" s="103" t="str">
        <f ca="1">IFERROR(IF($F$22="TEMPF",RTD("ice.xl",,"*H",$O37,BL$7,"D",BL$6,,,1)*(9/5),RTD("ice.xl",,"*H",$O37,BL$7,"D",BL$6,,,1)*BL$8),"-")</f>
        <v>-</v>
      </c>
      <c r="BM37" s="104" t="str">
        <f ca="1">IFERROR(IF($F$22="TEMPF",RTD("ice.xl",,"*H",$O37,BM$7,"D",BM$6,,,1)*(9/5),RTD("ice.xl",,"*H",$O37,BM$7,"D",BM$6,,,1)*BM$8),"-")</f>
        <v>-</v>
      </c>
      <c r="BN37" s="129" t="str">
        <f ca="1">IFERROR(IF($F$22="TEMPF",RTD("ice.xl",,"*H",$O37,BN$7,"D",BN$6,,,1)*(9/5)+32,RTD("ice.xl",,"*H",$O37,BN$7,"D",BN$6,,,1)*BN$8),"-")</f>
        <v>-</v>
      </c>
      <c r="BO37" s="94" t="str">
        <f ca="1">IFERROR(IF($F$22="TEMPF",RTD("ice.xl",,"*H",$O37,BO$7,"D",BO$6,,,1)*(9/5)+32,RTD("ice.xl",,"*H",$O37,BO$7,"D",BO$6,,,1)*BO$8),"-")</f>
        <v>-</v>
      </c>
      <c r="BP37" s="94" t="str">
        <f ca="1">IFERROR(IF($F$22="TEMPF",RTD("ice.xl",,"*H",$O37,BP$7,"D",BP$6,,,1)*(9/5)+32,RTD("ice.xl",,"*H",$O37,BP$7,"D",BP$6,,,1)*BP$8),"-")</f>
        <v>-</v>
      </c>
      <c r="BQ37" s="103" t="str">
        <f ca="1">IFERROR(IF($F$22="TEMPF",RTD("ice.xl",,"*H",$O37,BQ$7,"D",BQ$6,,,1)*(9/5),RTD("ice.xl",,"*H",$O37,BQ$7,"D",BQ$6,,,1)*BQ$8),"-")</f>
        <v>-</v>
      </c>
      <c r="BR37" s="104" t="str">
        <f ca="1">IFERROR(IF($F$22="TEMPF",RTD("ice.xl",,"*H",$O37,BR$7,"D",BR$6,,,1)*(9/5),RTD("ice.xl",,"*H",$O37,BR$7,"D",BR$6,,,1)*BR$8),"-")</f>
        <v>-</v>
      </c>
      <c r="BS37" s="129" t="str">
        <f ca="1">IFERROR(IF($F$22="TEMPF",RTD("ice.xl",,"*H",$O37,BS$7,"D",BS$6,,,1)*(9/5)+32,RTD("ice.xl",,"*H",$O37,BS$7,"D",BS$6,,,1)*BS$8),"-")</f>
        <v>-</v>
      </c>
      <c r="BT37" s="94" t="str">
        <f ca="1">IFERROR(IF($F$22="TEMPF",RTD("ice.xl",,"*H",$O37,BT$7,"D",BT$6,,,1)*(9/5)+32,RTD("ice.xl",,"*H",$O37,BT$7,"D",BT$6,,,1)*BT$8),"-")</f>
        <v>-</v>
      </c>
      <c r="BU37" s="94" t="str">
        <f ca="1">IFERROR(IF($F$22="TEMPF",RTD("ice.xl",,"*H",$O37,BU$7,"D",BU$6,,,1)*(9/5)+32,RTD("ice.xl",,"*H",$O37,BU$7,"D",BU$6,,,1)*BU$8),"-")</f>
        <v>-</v>
      </c>
      <c r="BV37" s="103" t="str">
        <f ca="1">IFERROR(IF($F$22="TEMPF",RTD("ice.xl",,"*H",$O37,BV$7,"D",BV$6,,,1)*(9/5),RTD("ice.xl",,"*H",$O37,BV$7,"D",BV$6,,,1)*BV$8),"-")</f>
        <v>-</v>
      </c>
      <c r="BW37" s="104" t="str">
        <f ca="1">IFERROR(IF($F$22="TEMPF",RTD("ice.xl",,"*H",$O37,BW$7,"D",BW$6,,,1)*(9/5),RTD("ice.xl",,"*H",$O37,BW$7,"D",BW$6,,,1)*BW$8),"-")</f>
        <v>-</v>
      </c>
      <c r="BX37" s="129" t="str">
        <f ca="1">IFERROR(IF($F$22="TEMPF",RTD("ice.xl",,"*H",$O37,BX$7,"D",BX$6,,,1)*(9/5)+32,RTD("ice.xl",,"*H",$O37,BX$7,"D",BX$6,,,1)*BX$8),"-")</f>
        <v>-</v>
      </c>
      <c r="BY37" s="94" t="str">
        <f ca="1">IFERROR(IF($F$22="TEMPF",RTD("ice.xl",,"*H",$O37,BY$7,"D",BY$6,,,1)*(9/5)+32,RTD("ice.xl",,"*H",$O37,BY$7,"D",BY$6,,,1)*BY$8),"-")</f>
        <v>-</v>
      </c>
      <c r="BZ37" s="94" t="str">
        <f ca="1">IFERROR(IF($F$22="TEMPF",RTD("ice.xl",,"*H",$O37,BZ$7,"D",BZ$6,,,1)*(9/5)+32,RTD("ice.xl",,"*H",$O37,BZ$7,"D",BZ$6,,,1)*BZ$8),"-")</f>
        <v>-</v>
      </c>
      <c r="CA37" s="103" t="str">
        <f ca="1">IFERROR(IF($F$22="TEMPF",RTD("ice.xl",,"*H",$O37,CA$7,"D",CA$6,,,1)*(9/5),RTD("ice.xl",,"*H",$O37,CA$7,"D",CA$6,,,1)*CA$8),"-")</f>
        <v>-</v>
      </c>
      <c r="CB37" s="104" t="str">
        <f ca="1">IFERROR(IF($F$22="TEMPF",RTD("ice.xl",,"*H",$O37,CB$7,"D",CB$6,,,1)*(9/5),RTD("ice.xl",,"*H",$O37,CB$7,"D",CB$6,,,1)*CB$8),"-")</f>
        <v>-</v>
      </c>
      <c r="CC37" s="129" t="str">
        <f ca="1">IFERROR(IF($F$22="TEMPF",RTD("ice.xl",,"*H",$O37,CC$7,"D",CC$6,,,1)*(9/5)+32,RTD("ice.xl",,"*H",$O37,CC$7,"D",CC$6,,,1)*CC$8),"-")</f>
        <v>-</v>
      </c>
      <c r="CD37" s="94" t="str">
        <f ca="1">IFERROR(IF($F$22="TEMPF",RTD("ice.xl",,"*H",$O37,CD$7,"D",CD$6,,,1)*(9/5)+32,RTD("ice.xl",,"*H",$O37,CD$7,"D",CD$6,,,1)*CD$8),"-")</f>
        <v>-</v>
      </c>
      <c r="CE37" s="94" t="str">
        <f ca="1">IFERROR(IF($F$22="TEMPF",RTD("ice.xl",,"*H",$O37,CE$7,"D",CE$6,,,1)*(9/5)+32,RTD("ice.xl",,"*H",$O37,CE$7,"D",CE$6,,,1)*CE$8),"-")</f>
        <v>-</v>
      </c>
      <c r="CF37" s="103" t="str">
        <f ca="1">IFERROR(IF($F$22="TEMPF",RTD("ice.xl",,"*H",$O37,CF$7,"D",CF$6,,,1)*(9/5),RTD("ice.xl",,"*H",$O37,CF$7,"D",CF$6,,,1)*CF$8),"-")</f>
        <v>-</v>
      </c>
      <c r="CG37" s="104" t="str">
        <f ca="1">IFERROR(IF($F$22="TEMPF",RTD("ice.xl",,"*H",$O37,CG$7,"D",CG$6,,,1)*(9/5),RTD("ice.xl",,"*H",$O37,CG$7,"D",CG$6,,,1)*CG$8),"-")</f>
        <v>-</v>
      </c>
      <c r="CH37" s="129" t="str">
        <f ca="1">IFERROR(IF($F$22="TEMPF",RTD("ice.xl",,"*H",$O37,CH$7,"D",CH$6,,,1)*(9/5)+32,RTD("ice.xl",,"*H",$O37,CH$7,"D",CH$6,,,1)*CH$8),"-")</f>
        <v>-</v>
      </c>
      <c r="CI37" s="94" t="str">
        <f ca="1">IFERROR(IF($F$22="TEMPF",RTD("ice.xl",,"*H",$O37,CI$7,"D",CI$6,,,1)*(9/5)+32,RTD("ice.xl",,"*H",$O37,CI$7,"D",CI$6,,,1)*CI$8),"-")</f>
        <v>-</v>
      </c>
      <c r="CJ37" s="94" t="str">
        <f ca="1">IFERROR(IF($F$22="TEMPF",RTD("ice.xl",,"*H",$O37,CJ$7,"D",CJ$6,,,1)*(9/5)+32,RTD("ice.xl",,"*H",$O37,CJ$7,"D",CJ$6,,,1)*CJ$8),"-")</f>
        <v>-</v>
      </c>
      <c r="CK37" s="103" t="str">
        <f ca="1">IFERROR(IF($F$22="TEMPF",RTD("ice.xl",,"*H",$O37,CK$7,"D",CK$6,,,1)*(9/5),RTD("ice.xl",,"*H",$O37,CK$7,"D",CK$6,,,1)*CK$8),"-")</f>
        <v>-</v>
      </c>
      <c r="CL37" s="104" t="str">
        <f ca="1">IFERROR(IF($F$22="TEMPF",RTD("ice.xl",,"*H",$O37,CL$7,"D",CL$6,,,1)*(9/5),RTD("ice.xl",,"*H",$O37,CL$7,"D",CL$6,,,1)*CL$8),"-")</f>
        <v>-</v>
      </c>
      <c r="CM37" s="101" t="str">
        <f ca="1">IFERROR(IF($F$22="TEMPF",RTD("ice.xl",,"*H",$O37,CM$7,"D",CM$6,,,1)*(9/5)+32,RTD("ice.xl",,"*H",$O37,CM$7,"D",CM$6,,,1)*CM$8),"-")</f>
        <v>-</v>
      </c>
      <c r="CN37" s="102" t="str">
        <f ca="1">IFERROR(IF($F$22="TEMPF",RTD("ice.xl",,"*H",$O37,CN$7,"D",CN$6,,,1)*(9/5)+32,RTD("ice.xl",,"*H",$O37,CN$7,"D",CN$6,,,1)*CN$8),"-")</f>
        <v>-</v>
      </c>
      <c r="CO37" s="102" t="str">
        <f ca="1">IFERROR(IF($F$22="TEMPF",RTD("ice.xl",,"*H",$O37,CO$7,"D",CO$6,,,1)*(9/5)+32,RTD("ice.xl",,"*H",$O37,CO$7,"D",CO$6,,,1)*CO$8),"-")</f>
        <v>-</v>
      </c>
      <c r="CP37" s="103" t="str">
        <f ca="1">IFERROR(IF($F$22="TEMPF",RTD("ice.xl",,"*H",$O37,CP$7,"D",CP$6,,,1)*(9/5),RTD("ice.xl",,"*H",$O37,CP$7,"D",CP$6,,,1)*CP$8),"-")</f>
        <v>-</v>
      </c>
      <c r="CQ37" s="104" t="str">
        <f ca="1">IFERROR(IF($F$22="TEMPF",RTD("ice.xl",,"*H",$O37,CQ$7,"D",CQ$6,,,1)*(9/5),RTD("ice.xl",,"*H",$O37,CQ$7,"D",CQ$6,,,1)*CQ$8),"-")</f>
        <v>-</v>
      </c>
    </row>
    <row r="38" spans="9:95" ht="15" customHeight="1" x14ac:dyDescent="0.35">
      <c r="I38" s="94"/>
      <c r="J38" s="95" t="e">
        <f>VLOOKUP($I38,Master!$R$2:$S$10,2,FALSE)</f>
        <v>#N/A</v>
      </c>
      <c r="K38" s="94"/>
      <c r="L38" s="95" t="str">
        <f t="shared" si="108"/>
        <v>Location</v>
      </c>
      <c r="M38" s="96"/>
      <c r="N38" s="94" t="e">
        <f>VLOOKUP(M38,Master!$E:$F,2,FALSE)</f>
        <v>#N/A</v>
      </c>
      <c r="O38" s="50" t="e">
        <f t="shared" si="107"/>
        <v>#N/A</v>
      </c>
      <c r="P38" s="129" t="str">
        <f ca="1">IFERROR(IF($F$22="TEMPF",RTD("ice.xl",,"*H",$O38,P$7,"D",P$6,,,1)*(9/5)+32,RTD("ice.xl",,"*H",$O38,P$7,"D",P$6,,,1)*P$8),"-")</f>
        <v>-</v>
      </c>
      <c r="Q38" s="94" t="str">
        <f ca="1">IFERROR(IF($F$22="TEMPF",RTD("ice.xl",,"*H",$O38,Q$7,"D",Q$6,,,1)*(9/5)+32,RTD("ice.xl",,"*H",$O38,Q$7,"D",Q$6,,,1)*Q$8),"-")</f>
        <v>-</v>
      </c>
      <c r="R38" s="94" t="str">
        <f ca="1">IFERROR(IF($F$22="TEMPF",RTD("ice.xl",,"*H",$O38,R$7,"D",R$6,,,1)*(9/5)+32,RTD("ice.xl",,"*H",$O38,R$7,"D",R$6,,,1)*R$8),"-")</f>
        <v>-</v>
      </c>
      <c r="S38" s="103" t="str">
        <f ca="1">IFERROR(IF($F$22="TEMPF",RTD("ice.xl",,"*H",$O38,S$7,"D",S$6,,,1)*(9/5),RTD("ice.xl",,"*H",$O38,S$7,"D",S$6,,,1)*S$8),"-")</f>
        <v>-</v>
      </c>
      <c r="T38" s="104" t="str">
        <f ca="1">IFERROR(IF($F$22="TEMPF",RTD("ice.xl",,"*H",$O38,T$7,"D",T$6,,,1)*(9/5),RTD("ice.xl",,"*H",$O38,T$7,"D",T$6,,,1)*T$8),"-")</f>
        <v>-</v>
      </c>
      <c r="U38" s="129" t="str">
        <f ca="1">IFERROR(IF($F$22="TEMPF",RTD("ice.xl",,"*H",$O38,U$7,"D",U$6,,,1)*(9/5)+32,RTD("ice.xl",,"*H",$O38,U$7,"D",U$6,,,1)*U$8),"-")</f>
        <v>-</v>
      </c>
      <c r="V38" s="94" t="str">
        <f ca="1">IFERROR(IF($F$22="TEMPF",RTD("ice.xl",,"*H",$O38,V$7,"D",V$6,,,1)*(9/5)+32,RTD("ice.xl",,"*H",$O38,V$7,"D",V$6,,,1)*V$8),"-")</f>
        <v>-</v>
      </c>
      <c r="W38" s="94" t="str">
        <f ca="1">IFERROR(IF($F$22="TEMPF",RTD("ice.xl",,"*H",$O38,W$7,"D",W$6,,,1)*(9/5)+32,RTD("ice.xl",,"*H",$O38,W$7,"D",W$6,,,1)*W$8),"-")</f>
        <v>-</v>
      </c>
      <c r="X38" s="103" t="str">
        <f ca="1">IFERROR(IF($F$22="TEMPF",RTD("ice.xl",,"*H",$O38,X$7,"D",X$6,,,1)*(9/5),RTD("ice.xl",,"*H",$O38,X$7,"D",X$6,,,1)*X$8),"-")</f>
        <v>-</v>
      </c>
      <c r="Y38" s="104" t="str">
        <f ca="1">IFERROR(IF($F$22="TEMPF",RTD("ice.xl",,"*H",$O38,Y$7,"D",Y$6,,,1)*(9/5),RTD("ice.xl",,"*H",$O38,Y$7,"D",Y$6,,,1)*Y$8),"-")</f>
        <v>-</v>
      </c>
      <c r="Z38" s="129" t="str">
        <f ca="1">IFERROR(IF($F$22="TEMPF",RTD("ice.xl",,"*H",$O38,Z$7,"D",Z$6,,,1)*(9/5)+32,RTD("ice.xl",,"*H",$O38,Z$7,"D",Z$6,,,1)*Z$8),"-")</f>
        <v>-</v>
      </c>
      <c r="AA38" s="94" t="str">
        <f ca="1">IFERROR(IF($F$22="TEMPF",RTD("ice.xl",,"*H",$O38,AA$7,"D",AA$6,,,1)*(9/5)+32,RTD("ice.xl",,"*H",$O38,AA$7,"D",AA$6,,,1)*AA$8),"-")</f>
        <v>-</v>
      </c>
      <c r="AB38" s="94" t="str">
        <f ca="1">IFERROR(IF($F$22="TEMPF",RTD("ice.xl",,"*H",$O38,AB$7,"D",AB$6,,,1)*(9/5)+32,RTD("ice.xl",,"*H",$O38,AB$7,"D",AB$6,,,1)*AB$8),"-")</f>
        <v>-</v>
      </c>
      <c r="AC38" s="103" t="str">
        <f ca="1">IFERROR(IF($F$22="TEMPF",RTD("ice.xl",,"*H",$O38,AC$7,"D",AC$6,,,1)*(9/5),RTD("ice.xl",,"*H",$O38,AC$7,"D",AC$6,,,1)*AC$8),"-")</f>
        <v>-</v>
      </c>
      <c r="AD38" s="104" t="str">
        <f ca="1">IFERROR(IF($F$22="TEMPF",RTD("ice.xl",,"*H",$O38,AD$7,"D",AD$6,,,1)*(9/5),RTD("ice.xl",,"*H",$O38,AD$7,"D",AD$6,,,1)*AD$8),"-")</f>
        <v>-</v>
      </c>
      <c r="AE38" s="129" t="str">
        <f ca="1">IFERROR(IF($F$22="TEMPF",RTD("ice.xl",,"*H",$O38,AE$7,"D",AE$6,,,1)*(9/5)+32,RTD("ice.xl",,"*H",$O38,AE$7,"D",AE$6,,,1)*AE$8),"-")</f>
        <v>-</v>
      </c>
      <c r="AF38" s="94" t="str">
        <f ca="1">IFERROR(IF($F$22="TEMPF",RTD("ice.xl",,"*H",$O38,AF$7,"D",AF$6,,,1)*(9/5)+32,RTD("ice.xl",,"*H",$O38,AF$7,"D",AF$6,,,1)*AF$8),"-")</f>
        <v>-</v>
      </c>
      <c r="AG38" s="94" t="str">
        <f ca="1">IFERROR(IF($F$22="TEMPF",RTD("ice.xl",,"*H",$O38,AG$7,"D",AG$6,,,1)*(9/5)+32,RTD("ice.xl",,"*H",$O38,AG$7,"D",AG$6,,,1)*AG$8),"-")</f>
        <v>-</v>
      </c>
      <c r="AH38" s="103" t="str">
        <f ca="1">IFERROR(IF($F$22="TEMPF",RTD("ice.xl",,"*H",$O38,AH$7,"D",AH$6,,,1)*(9/5),RTD("ice.xl",,"*H",$O38,AH$7,"D",AH$6,,,1)*AH$8),"-")</f>
        <v>-</v>
      </c>
      <c r="AI38" s="104" t="str">
        <f ca="1">IFERROR(IF($F$22="TEMPF",RTD("ice.xl",,"*H",$O38,AI$7,"D",AI$6,,,1)*(9/5),RTD("ice.xl",,"*H",$O38,AI$7,"D",AI$6,,,1)*AI$8),"-")</f>
        <v>-</v>
      </c>
      <c r="AJ38" s="129" t="str">
        <f ca="1">IFERROR(IF($F$22="TEMPF",RTD("ice.xl",,"*H",$O38,AJ$7,"D",AJ$6,,,1)*(9/5)+32,RTD("ice.xl",,"*H",$O38,AJ$7,"D",AJ$6,,,1)*AJ$8),"-")</f>
        <v>-</v>
      </c>
      <c r="AK38" s="94" t="str">
        <f ca="1">IFERROR(IF($F$22="TEMPF",RTD("ice.xl",,"*H",$O38,AK$7,"D",AK$6,,,1)*(9/5)+32,RTD("ice.xl",,"*H",$O38,AK$7,"D",AK$6,,,1)*AK$8),"-")</f>
        <v>-</v>
      </c>
      <c r="AL38" s="94" t="str">
        <f ca="1">IFERROR(IF($F$22="TEMPF",RTD("ice.xl",,"*H",$O38,AL$7,"D",AL$6,,,1)*(9/5)+32,RTD("ice.xl",,"*H",$O38,AL$7,"D",AL$6,,,1)*AL$8),"-")</f>
        <v>-</v>
      </c>
      <c r="AM38" s="103" t="str">
        <f ca="1">IFERROR(IF($F$22="TEMPF",RTD("ice.xl",,"*H",$O38,AM$7,"D",AM$6,,,1)*(9/5),RTD("ice.xl",,"*H",$O38,AM$7,"D",AM$6,,,1)*AM$8),"-")</f>
        <v>-</v>
      </c>
      <c r="AN38" s="104" t="str">
        <f ca="1">IFERROR(IF($F$22="TEMPF",RTD("ice.xl",,"*H",$O38,AN$7,"D",AN$6,,,1)*(9/5),RTD("ice.xl",,"*H",$O38,AN$7,"D",AN$6,,,1)*AN$8),"-")</f>
        <v>-</v>
      </c>
      <c r="AO38" s="129" t="str">
        <f ca="1">IFERROR(IF($F$22="TEMPF",RTD("ice.xl",,"*H",$O38,AO$7,"D",AO$6,,,1)*(9/5)+32,RTD("ice.xl",,"*H",$O38,AO$7,"D",AO$6,,,1)*AO$8),"-")</f>
        <v>-</v>
      </c>
      <c r="AP38" s="94" t="str">
        <f ca="1">IFERROR(IF($F$22="TEMPF",RTD("ice.xl",,"*H",$O38,AP$7,"D",AP$6,,,1)*(9/5)+32,RTD("ice.xl",,"*H",$O38,AP$7,"D",AP$6,,,1)*AP$8),"-")</f>
        <v>-</v>
      </c>
      <c r="AQ38" s="94" t="str">
        <f ca="1">IFERROR(IF($F$22="TEMPF",RTD("ice.xl",,"*H",$O38,AQ$7,"D",AQ$6,,,1)*(9/5)+32,RTD("ice.xl",,"*H",$O38,AQ$7,"D",AQ$6,,,1)*AQ$8),"-")</f>
        <v>-</v>
      </c>
      <c r="AR38" s="103" t="str">
        <f ca="1">IFERROR(IF($F$22="TEMPF",RTD("ice.xl",,"*H",$O38,AR$7,"D",AR$6,,,1)*(9/5),RTD("ice.xl",,"*H",$O38,AR$7,"D",AR$6,,,1)*AR$8),"-")</f>
        <v>-</v>
      </c>
      <c r="AS38" s="104" t="str">
        <f ca="1">IFERROR(IF($F$22="TEMPF",RTD("ice.xl",,"*H",$O38,AS$7,"D",AS$6,,,1)*(9/5),RTD("ice.xl",,"*H",$O38,AS$7,"D",AS$6,,,1)*AS$8),"-")</f>
        <v>-</v>
      </c>
      <c r="AT38" s="129" t="str">
        <f ca="1">IFERROR(IF($F$22="TEMPF",RTD("ice.xl",,"*H",$O38,AT$7,"D",AT$6,,,1)*(9/5)+32,RTD("ice.xl",,"*H",$O38,AT$7,"D",AT$6,,,1)*AT$8),"-")</f>
        <v>-</v>
      </c>
      <c r="AU38" s="94" t="str">
        <f ca="1">IFERROR(IF($F$22="TEMPF",RTD("ice.xl",,"*H",$O38,AU$7,"D",AU$6,,,1)*(9/5)+32,RTD("ice.xl",,"*H",$O38,AU$7,"D",AU$6,,,1)*AU$8),"-")</f>
        <v>-</v>
      </c>
      <c r="AV38" s="94" t="str">
        <f ca="1">IFERROR(IF($F$22="TEMPF",RTD("ice.xl",,"*H",$O38,AV$7,"D",AV$6,,,1)*(9/5)+32,RTD("ice.xl",,"*H",$O38,AV$7,"D",AV$6,,,1)*AV$8),"-")</f>
        <v>-</v>
      </c>
      <c r="AW38" s="103" t="str">
        <f ca="1">IFERROR(IF($F$22="TEMPF",RTD("ice.xl",,"*H",$O38,AW$7,"D",AW$6,,,1)*(9/5),RTD("ice.xl",,"*H",$O38,AW$7,"D",AW$6,,,1)*AW$8),"-")</f>
        <v>-</v>
      </c>
      <c r="AX38" s="104" t="str">
        <f ca="1">IFERROR(IF($F$22="TEMPF",RTD("ice.xl",,"*H",$O38,AX$7,"D",AX$6,,,1)*(9/5),RTD("ice.xl",,"*H",$O38,AX$7,"D",AX$6,,,1)*AX$8),"-")</f>
        <v>-</v>
      </c>
      <c r="AY38" s="129" t="str">
        <f ca="1">IFERROR(IF($F$22="TEMPF",RTD("ice.xl",,"*H",$O38,AY$7,"D",AY$6,,,1)*(9/5)+32,RTD("ice.xl",,"*H",$O38,AY$7,"D",AY$6,,,1)*AY$8),"-")</f>
        <v>-</v>
      </c>
      <c r="AZ38" s="94" t="str">
        <f ca="1">IFERROR(IF($F$22="TEMPF",RTD("ice.xl",,"*H",$O38,AZ$7,"D",AZ$6,,,1)*(9/5)+32,RTD("ice.xl",,"*H",$O38,AZ$7,"D",AZ$6,,,1)*AZ$8),"-")</f>
        <v>-</v>
      </c>
      <c r="BA38" s="94" t="str">
        <f ca="1">IFERROR(IF($F$22="TEMPF",RTD("ice.xl",,"*H",$O38,BA$7,"D",BA$6,,,1)*(9/5)+32,RTD("ice.xl",,"*H",$O38,BA$7,"D",BA$6,,,1)*BA$8),"-")</f>
        <v>-</v>
      </c>
      <c r="BB38" s="103" t="str">
        <f ca="1">IFERROR(IF($F$22="TEMPF",RTD("ice.xl",,"*H",$O38,BB$7,"D",BB$6,,,1)*(9/5),RTD("ice.xl",,"*H",$O38,BB$7,"D",BB$6,,,1)*BB$8),"-")</f>
        <v>-</v>
      </c>
      <c r="BC38" s="104" t="str">
        <f ca="1">IFERROR(IF($F$22="TEMPF",RTD("ice.xl",,"*H",$O38,BC$7,"D",BC$6,,,1)*(9/5),RTD("ice.xl",,"*H",$O38,BC$7,"D",BC$6,,,1)*BC$8),"-")</f>
        <v>-</v>
      </c>
      <c r="BD38" s="129" t="str">
        <f ca="1">IFERROR(IF($F$22="TEMPF",RTD("ice.xl",,"*H",$O38,BD$7,"D",BD$6,,,1)*(9/5)+32,RTD("ice.xl",,"*H",$O38,BD$7,"D",BD$6,,,1)*BD$8),"-")</f>
        <v>-</v>
      </c>
      <c r="BE38" s="94" t="str">
        <f ca="1">IFERROR(IF($F$22="TEMPF",RTD("ice.xl",,"*H",$O38,BE$7,"D",BE$6,,,1)*(9/5)+32,RTD("ice.xl",,"*H",$O38,BE$7,"D",BE$6,,,1)*BE$8),"-")</f>
        <v>-</v>
      </c>
      <c r="BF38" s="94" t="str">
        <f ca="1">IFERROR(IF($F$22="TEMPF",RTD("ice.xl",,"*H",$O38,BF$7,"D",BF$6,,,1)*(9/5)+32,RTD("ice.xl",,"*H",$O38,BF$7,"D",BF$6,,,1)*BF$8),"-")</f>
        <v>-</v>
      </c>
      <c r="BG38" s="103" t="str">
        <f ca="1">IFERROR(IF($F$22="TEMPF",RTD("ice.xl",,"*H",$O38,BG$7,"D",BG$6,,,1)*(9/5),RTD("ice.xl",,"*H",$O38,BG$7,"D",BG$6,,,1)*BG$8),"-")</f>
        <v>-</v>
      </c>
      <c r="BH38" s="104" t="str">
        <f ca="1">IFERROR(IF($F$22="TEMPF",RTD("ice.xl",,"*H",$O38,BH$7,"D",BH$6,,,1)*(9/5),RTD("ice.xl",,"*H",$O38,BH$7,"D",BH$6,,,1)*BH$8),"-")</f>
        <v>-</v>
      </c>
      <c r="BI38" s="129" t="str">
        <f ca="1">IFERROR(IF($F$22="TEMPF",RTD("ice.xl",,"*H",$O38,BI$7,"D",BI$6,,,1)*(9/5)+32,RTD("ice.xl",,"*H",$O38,BI$7,"D",BI$6,,,1)*BI$8),"-")</f>
        <v>-</v>
      </c>
      <c r="BJ38" s="94" t="str">
        <f ca="1">IFERROR(IF($F$22="TEMPF",RTD("ice.xl",,"*H",$O38,BJ$7,"D",BJ$6,,,1)*(9/5)+32,RTD("ice.xl",,"*H",$O38,BJ$7,"D",BJ$6,,,1)*BJ$8),"-")</f>
        <v>-</v>
      </c>
      <c r="BK38" s="94" t="str">
        <f ca="1">IFERROR(IF($F$22="TEMPF",RTD("ice.xl",,"*H",$O38,BK$7,"D",BK$6,,,1)*(9/5)+32,RTD("ice.xl",,"*H",$O38,BK$7,"D",BK$6,,,1)*BK$8),"-")</f>
        <v>-</v>
      </c>
      <c r="BL38" s="103" t="str">
        <f ca="1">IFERROR(IF($F$22="TEMPF",RTD("ice.xl",,"*H",$O38,BL$7,"D",BL$6,,,1)*(9/5),RTD("ice.xl",,"*H",$O38,BL$7,"D",BL$6,,,1)*BL$8),"-")</f>
        <v>-</v>
      </c>
      <c r="BM38" s="104" t="str">
        <f ca="1">IFERROR(IF($F$22="TEMPF",RTD("ice.xl",,"*H",$O38,BM$7,"D",BM$6,,,1)*(9/5),RTD("ice.xl",,"*H",$O38,BM$7,"D",BM$6,,,1)*BM$8),"-")</f>
        <v>-</v>
      </c>
      <c r="BN38" s="129" t="str">
        <f ca="1">IFERROR(IF($F$22="TEMPF",RTD("ice.xl",,"*H",$O38,BN$7,"D",BN$6,,,1)*(9/5)+32,RTD("ice.xl",,"*H",$O38,BN$7,"D",BN$6,,,1)*BN$8),"-")</f>
        <v>-</v>
      </c>
      <c r="BO38" s="94" t="str">
        <f ca="1">IFERROR(IF($F$22="TEMPF",RTD("ice.xl",,"*H",$O38,BO$7,"D",BO$6,,,1)*(9/5)+32,RTD("ice.xl",,"*H",$O38,BO$7,"D",BO$6,,,1)*BO$8),"-")</f>
        <v>-</v>
      </c>
      <c r="BP38" s="94" t="str">
        <f ca="1">IFERROR(IF($F$22="TEMPF",RTD("ice.xl",,"*H",$O38,BP$7,"D",BP$6,,,1)*(9/5)+32,RTD("ice.xl",,"*H",$O38,BP$7,"D",BP$6,,,1)*BP$8),"-")</f>
        <v>-</v>
      </c>
      <c r="BQ38" s="103" t="str">
        <f ca="1">IFERROR(IF($F$22="TEMPF",RTD("ice.xl",,"*H",$O38,BQ$7,"D",BQ$6,,,1)*(9/5),RTD("ice.xl",,"*H",$O38,BQ$7,"D",BQ$6,,,1)*BQ$8),"-")</f>
        <v>-</v>
      </c>
      <c r="BR38" s="104" t="str">
        <f ca="1">IFERROR(IF($F$22="TEMPF",RTD("ice.xl",,"*H",$O38,BR$7,"D",BR$6,,,1)*(9/5),RTD("ice.xl",,"*H",$O38,BR$7,"D",BR$6,,,1)*BR$8),"-")</f>
        <v>-</v>
      </c>
      <c r="BS38" s="129" t="str">
        <f ca="1">IFERROR(IF($F$22="TEMPF",RTD("ice.xl",,"*H",$O38,BS$7,"D",BS$6,,,1)*(9/5)+32,RTD("ice.xl",,"*H",$O38,BS$7,"D",BS$6,,,1)*BS$8),"-")</f>
        <v>-</v>
      </c>
      <c r="BT38" s="94" t="str">
        <f ca="1">IFERROR(IF($F$22="TEMPF",RTD("ice.xl",,"*H",$O38,BT$7,"D",BT$6,,,1)*(9/5)+32,RTD("ice.xl",,"*H",$O38,BT$7,"D",BT$6,,,1)*BT$8),"-")</f>
        <v>-</v>
      </c>
      <c r="BU38" s="94" t="str">
        <f ca="1">IFERROR(IF($F$22="TEMPF",RTD("ice.xl",,"*H",$O38,BU$7,"D",BU$6,,,1)*(9/5)+32,RTD("ice.xl",,"*H",$O38,BU$7,"D",BU$6,,,1)*BU$8),"-")</f>
        <v>-</v>
      </c>
      <c r="BV38" s="103" t="str">
        <f ca="1">IFERROR(IF($F$22="TEMPF",RTD("ice.xl",,"*H",$O38,BV$7,"D",BV$6,,,1)*(9/5),RTD("ice.xl",,"*H",$O38,BV$7,"D",BV$6,,,1)*BV$8),"-")</f>
        <v>-</v>
      </c>
      <c r="BW38" s="104" t="str">
        <f ca="1">IFERROR(IF($F$22="TEMPF",RTD("ice.xl",,"*H",$O38,BW$7,"D",BW$6,,,1)*(9/5),RTD("ice.xl",,"*H",$O38,BW$7,"D",BW$6,,,1)*BW$8),"-")</f>
        <v>-</v>
      </c>
      <c r="BX38" s="129" t="str">
        <f ca="1">IFERROR(IF($F$22="TEMPF",RTD("ice.xl",,"*H",$O38,BX$7,"D",BX$6,,,1)*(9/5)+32,RTD("ice.xl",,"*H",$O38,BX$7,"D",BX$6,,,1)*BX$8),"-")</f>
        <v>-</v>
      </c>
      <c r="BY38" s="94" t="str">
        <f ca="1">IFERROR(IF($F$22="TEMPF",RTD("ice.xl",,"*H",$O38,BY$7,"D",BY$6,,,1)*(9/5)+32,RTD("ice.xl",,"*H",$O38,BY$7,"D",BY$6,,,1)*BY$8),"-")</f>
        <v>-</v>
      </c>
      <c r="BZ38" s="94" t="str">
        <f ca="1">IFERROR(IF($F$22="TEMPF",RTD("ice.xl",,"*H",$O38,BZ$7,"D",BZ$6,,,1)*(9/5)+32,RTD("ice.xl",,"*H",$O38,BZ$7,"D",BZ$6,,,1)*BZ$8),"-")</f>
        <v>-</v>
      </c>
      <c r="CA38" s="103" t="str">
        <f ca="1">IFERROR(IF($F$22="TEMPF",RTD("ice.xl",,"*H",$O38,CA$7,"D",CA$6,,,1)*(9/5),RTD("ice.xl",,"*H",$O38,CA$7,"D",CA$6,,,1)*CA$8),"-")</f>
        <v>-</v>
      </c>
      <c r="CB38" s="104" t="str">
        <f ca="1">IFERROR(IF($F$22="TEMPF",RTD("ice.xl",,"*H",$O38,CB$7,"D",CB$6,,,1)*(9/5),RTD("ice.xl",,"*H",$O38,CB$7,"D",CB$6,,,1)*CB$8),"-")</f>
        <v>-</v>
      </c>
      <c r="CC38" s="129" t="str">
        <f ca="1">IFERROR(IF($F$22="TEMPF",RTD("ice.xl",,"*H",$O38,CC$7,"D",CC$6,,,1)*(9/5)+32,RTD("ice.xl",,"*H",$O38,CC$7,"D",CC$6,,,1)*CC$8),"-")</f>
        <v>-</v>
      </c>
      <c r="CD38" s="94" t="str">
        <f ca="1">IFERROR(IF($F$22="TEMPF",RTD("ice.xl",,"*H",$O38,CD$7,"D",CD$6,,,1)*(9/5)+32,RTD("ice.xl",,"*H",$O38,CD$7,"D",CD$6,,,1)*CD$8),"-")</f>
        <v>-</v>
      </c>
      <c r="CE38" s="94" t="str">
        <f ca="1">IFERROR(IF($F$22="TEMPF",RTD("ice.xl",,"*H",$O38,CE$7,"D",CE$6,,,1)*(9/5)+32,RTD("ice.xl",,"*H",$O38,CE$7,"D",CE$6,,,1)*CE$8),"-")</f>
        <v>-</v>
      </c>
      <c r="CF38" s="103" t="str">
        <f ca="1">IFERROR(IF($F$22="TEMPF",RTD("ice.xl",,"*H",$O38,CF$7,"D",CF$6,,,1)*(9/5),RTD("ice.xl",,"*H",$O38,CF$7,"D",CF$6,,,1)*CF$8),"-")</f>
        <v>-</v>
      </c>
      <c r="CG38" s="104" t="str">
        <f ca="1">IFERROR(IF($F$22="TEMPF",RTD("ice.xl",,"*H",$O38,CG$7,"D",CG$6,,,1)*(9/5),RTD("ice.xl",,"*H",$O38,CG$7,"D",CG$6,,,1)*CG$8),"-")</f>
        <v>-</v>
      </c>
      <c r="CH38" s="129" t="str">
        <f ca="1">IFERROR(IF($F$22="TEMPF",RTD("ice.xl",,"*H",$O38,CH$7,"D",CH$6,,,1)*(9/5)+32,RTD("ice.xl",,"*H",$O38,CH$7,"D",CH$6,,,1)*CH$8),"-")</f>
        <v>-</v>
      </c>
      <c r="CI38" s="94" t="str">
        <f ca="1">IFERROR(IF($F$22="TEMPF",RTD("ice.xl",,"*H",$O38,CI$7,"D",CI$6,,,1)*(9/5)+32,RTD("ice.xl",,"*H",$O38,CI$7,"D",CI$6,,,1)*CI$8),"-")</f>
        <v>-</v>
      </c>
      <c r="CJ38" s="94" t="str">
        <f ca="1">IFERROR(IF($F$22="TEMPF",RTD("ice.xl",,"*H",$O38,CJ$7,"D",CJ$6,,,1)*(9/5)+32,RTD("ice.xl",,"*H",$O38,CJ$7,"D",CJ$6,,,1)*CJ$8),"-")</f>
        <v>-</v>
      </c>
      <c r="CK38" s="103" t="str">
        <f ca="1">IFERROR(IF($F$22="TEMPF",RTD("ice.xl",,"*H",$O38,CK$7,"D",CK$6,,,1)*(9/5),RTD("ice.xl",,"*H",$O38,CK$7,"D",CK$6,,,1)*CK$8),"-")</f>
        <v>-</v>
      </c>
      <c r="CL38" s="104" t="str">
        <f ca="1">IFERROR(IF($F$22="TEMPF",RTD("ice.xl",,"*H",$O38,CL$7,"D",CL$6,,,1)*(9/5),RTD("ice.xl",,"*H",$O38,CL$7,"D",CL$6,,,1)*CL$8),"-")</f>
        <v>-</v>
      </c>
      <c r="CM38" s="101" t="str">
        <f ca="1">IFERROR(IF($F$22="TEMPF",RTD("ice.xl",,"*H",$O38,CM$7,"D",CM$6,,,1)*(9/5)+32,RTD("ice.xl",,"*H",$O38,CM$7,"D",CM$6,,,1)*CM$8),"-")</f>
        <v>-</v>
      </c>
      <c r="CN38" s="102" t="str">
        <f ca="1">IFERROR(IF($F$22="TEMPF",RTD("ice.xl",,"*H",$O38,CN$7,"D",CN$6,,,1)*(9/5)+32,RTD("ice.xl",,"*H",$O38,CN$7,"D",CN$6,,,1)*CN$8),"-")</f>
        <v>-</v>
      </c>
      <c r="CO38" s="102" t="str">
        <f ca="1">IFERROR(IF($F$22="TEMPF",RTD("ice.xl",,"*H",$O38,CO$7,"D",CO$6,,,1)*(9/5)+32,RTD("ice.xl",,"*H",$O38,CO$7,"D",CO$6,,,1)*CO$8),"-")</f>
        <v>-</v>
      </c>
      <c r="CP38" s="103" t="str">
        <f ca="1">IFERROR(IF($F$22="TEMPF",RTD("ice.xl",,"*H",$O38,CP$7,"D",CP$6,,,1)*(9/5),RTD("ice.xl",,"*H",$O38,CP$7,"D",CP$6,,,1)*CP$8),"-")</f>
        <v>-</v>
      </c>
      <c r="CQ38" s="104" t="str">
        <f ca="1">IFERROR(IF($F$22="TEMPF",RTD("ice.xl",,"*H",$O38,CQ$7,"D",CQ$6,,,1)*(9/5),RTD("ice.xl",,"*H",$O38,CQ$7,"D",CQ$6,,,1)*CQ$8),"-")</f>
        <v>-</v>
      </c>
    </row>
    <row r="39" spans="9:95" x14ac:dyDescent="0.35">
      <c r="I39" s="94"/>
      <c r="J39" s="95" t="e">
        <f>VLOOKUP($I39,Master!$R$2:$S$10,2,FALSE)</f>
        <v>#N/A</v>
      </c>
      <c r="K39" s="94"/>
      <c r="L39" s="95" t="str">
        <f t="shared" si="108"/>
        <v>Location</v>
      </c>
      <c r="M39" s="96"/>
      <c r="N39" s="94" t="e">
        <f>VLOOKUP(M39,Master!$E:$F,2,FALSE)</f>
        <v>#N/A</v>
      </c>
      <c r="O39" s="50" t="e">
        <f t="shared" si="107"/>
        <v>#N/A</v>
      </c>
      <c r="P39" s="129" t="str">
        <f ca="1">IFERROR(IF($F$22="TEMPF",RTD("ice.xl",,"*H",$O39,P$7,"D",P$6,,,1)*(9/5)+32,RTD("ice.xl",,"*H",$O39,P$7,"D",P$6,,,1)*P$8),"-")</f>
        <v>-</v>
      </c>
      <c r="Q39" s="94" t="str">
        <f ca="1">IFERROR(IF($F$22="TEMPF",RTD("ice.xl",,"*H",$O39,Q$7,"D",Q$6,,,1)*(9/5)+32,RTD("ice.xl",,"*H",$O39,Q$7,"D",Q$6,,,1)*Q$8),"-")</f>
        <v>-</v>
      </c>
      <c r="R39" s="94" t="str">
        <f ca="1">IFERROR(IF($F$22="TEMPF",RTD("ice.xl",,"*H",$O39,R$7,"D",R$6,,,1)*(9/5)+32,RTD("ice.xl",,"*H",$O39,R$7,"D",R$6,,,1)*R$8),"-")</f>
        <v>-</v>
      </c>
      <c r="S39" s="103" t="str">
        <f ca="1">IFERROR(IF($F$22="TEMPF",RTD("ice.xl",,"*H",$O39,S$7,"D",S$6,,,1)*(9/5),RTD("ice.xl",,"*H",$O39,S$7,"D",S$6,,,1)*S$8),"-")</f>
        <v>-</v>
      </c>
      <c r="T39" s="104" t="str">
        <f ca="1">IFERROR(IF($F$22="TEMPF",RTD("ice.xl",,"*H",$O39,T$7,"D",T$6,,,1)*(9/5),RTD("ice.xl",,"*H",$O39,T$7,"D",T$6,,,1)*T$8),"-")</f>
        <v>-</v>
      </c>
      <c r="U39" s="129" t="str">
        <f ca="1">IFERROR(IF($F$22="TEMPF",RTD("ice.xl",,"*H",$O39,U$7,"D",U$6,,,1)*(9/5)+32,RTD("ice.xl",,"*H",$O39,U$7,"D",U$6,,,1)*U$8),"-")</f>
        <v>-</v>
      </c>
      <c r="V39" s="94" t="str">
        <f ca="1">IFERROR(IF($F$22="TEMPF",RTD("ice.xl",,"*H",$O39,V$7,"D",V$6,,,1)*(9/5)+32,RTD("ice.xl",,"*H",$O39,V$7,"D",V$6,,,1)*V$8),"-")</f>
        <v>-</v>
      </c>
      <c r="W39" s="94" t="str">
        <f ca="1">IFERROR(IF($F$22="TEMPF",RTD("ice.xl",,"*H",$O39,W$7,"D",W$6,,,1)*(9/5)+32,RTD("ice.xl",,"*H",$O39,W$7,"D",W$6,,,1)*W$8),"-")</f>
        <v>-</v>
      </c>
      <c r="X39" s="103" t="str">
        <f ca="1">IFERROR(IF($F$22="TEMPF",RTD("ice.xl",,"*H",$O39,X$7,"D",X$6,,,1)*(9/5),RTD("ice.xl",,"*H",$O39,X$7,"D",X$6,,,1)*X$8),"-")</f>
        <v>-</v>
      </c>
      <c r="Y39" s="104" t="str">
        <f ca="1">IFERROR(IF($F$22="TEMPF",RTD("ice.xl",,"*H",$O39,Y$7,"D",Y$6,,,1)*(9/5),RTD("ice.xl",,"*H",$O39,Y$7,"D",Y$6,,,1)*Y$8),"-")</f>
        <v>-</v>
      </c>
      <c r="Z39" s="129" t="str">
        <f ca="1">IFERROR(IF($F$22="TEMPF",RTD("ice.xl",,"*H",$O39,Z$7,"D",Z$6,,,1)*(9/5)+32,RTD("ice.xl",,"*H",$O39,Z$7,"D",Z$6,,,1)*Z$8),"-")</f>
        <v>-</v>
      </c>
      <c r="AA39" s="94" t="str">
        <f ca="1">IFERROR(IF($F$22="TEMPF",RTD("ice.xl",,"*H",$O39,AA$7,"D",AA$6,,,1)*(9/5)+32,RTD("ice.xl",,"*H",$O39,AA$7,"D",AA$6,,,1)*AA$8),"-")</f>
        <v>-</v>
      </c>
      <c r="AB39" s="94" t="str">
        <f ca="1">IFERROR(IF($F$22="TEMPF",RTD("ice.xl",,"*H",$O39,AB$7,"D",AB$6,,,1)*(9/5)+32,RTD("ice.xl",,"*H",$O39,AB$7,"D",AB$6,,,1)*AB$8),"-")</f>
        <v>-</v>
      </c>
      <c r="AC39" s="103" t="str">
        <f ca="1">IFERROR(IF($F$22="TEMPF",RTD("ice.xl",,"*H",$O39,AC$7,"D",AC$6,,,1)*(9/5),RTD("ice.xl",,"*H",$O39,AC$7,"D",AC$6,,,1)*AC$8),"-")</f>
        <v>-</v>
      </c>
      <c r="AD39" s="104" t="str">
        <f ca="1">IFERROR(IF($F$22="TEMPF",RTD("ice.xl",,"*H",$O39,AD$7,"D",AD$6,,,1)*(9/5),RTD("ice.xl",,"*H",$O39,AD$7,"D",AD$6,,,1)*AD$8),"-")</f>
        <v>-</v>
      </c>
      <c r="AE39" s="129" t="str">
        <f ca="1">IFERROR(IF($F$22="TEMPF",RTD("ice.xl",,"*H",$O39,AE$7,"D",AE$6,,,1)*(9/5)+32,RTD("ice.xl",,"*H",$O39,AE$7,"D",AE$6,,,1)*AE$8),"-")</f>
        <v>-</v>
      </c>
      <c r="AF39" s="94" t="str">
        <f ca="1">IFERROR(IF($F$22="TEMPF",RTD("ice.xl",,"*H",$O39,AF$7,"D",AF$6,,,1)*(9/5)+32,RTD("ice.xl",,"*H",$O39,AF$7,"D",AF$6,,,1)*AF$8),"-")</f>
        <v>-</v>
      </c>
      <c r="AG39" s="94" t="str">
        <f ca="1">IFERROR(IF($F$22="TEMPF",RTD("ice.xl",,"*H",$O39,AG$7,"D",AG$6,,,1)*(9/5)+32,RTD("ice.xl",,"*H",$O39,AG$7,"D",AG$6,,,1)*AG$8),"-")</f>
        <v>-</v>
      </c>
      <c r="AH39" s="103" t="str">
        <f ca="1">IFERROR(IF($F$22="TEMPF",RTD("ice.xl",,"*H",$O39,AH$7,"D",AH$6,,,1)*(9/5),RTD("ice.xl",,"*H",$O39,AH$7,"D",AH$6,,,1)*AH$8),"-")</f>
        <v>-</v>
      </c>
      <c r="AI39" s="104" t="str">
        <f ca="1">IFERROR(IF($F$22="TEMPF",RTD("ice.xl",,"*H",$O39,AI$7,"D",AI$6,,,1)*(9/5),RTD("ice.xl",,"*H",$O39,AI$7,"D",AI$6,,,1)*AI$8),"-")</f>
        <v>-</v>
      </c>
      <c r="AJ39" s="129" t="str">
        <f ca="1">IFERROR(IF($F$22="TEMPF",RTD("ice.xl",,"*H",$O39,AJ$7,"D",AJ$6,,,1)*(9/5)+32,RTD("ice.xl",,"*H",$O39,AJ$7,"D",AJ$6,,,1)*AJ$8),"-")</f>
        <v>-</v>
      </c>
      <c r="AK39" s="94" t="str">
        <f ca="1">IFERROR(IF($F$22="TEMPF",RTD("ice.xl",,"*H",$O39,AK$7,"D",AK$6,,,1)*(9/5)+32,RTD("ice.xl",,"*H",$O39,AK$7,"D",AK$6,,,1)*AK$8),"-")</f>
        <v>-</v>
      </c>
      <c r="AL39" s="94" t="str">
        <f ca="1">IFERROR(IF($F$22="TEMPF",RTD("ice.xl",,"*H",$O39,AL$7,"D",AL$6,,,1)*(9/5)+32,RTD("ice.xl",,"*H",$O39,AL$7,"D",AL$6,,,1)*AL$8),"-")</f>
        <v>-</v>
      </c>
      <c r="AM39" s="103" t="str">
        <f ca="1">IFERROR(IF($F$22="TEMPF",RTD("ice.xl",,"*H",$O39,AM$7,"D",AM$6,,,1)*(9/5),RTD("ice.xl",,"*H",$O39,AM$7,"D",AM$6,,,1)*AM$8),"-")</f>
        <v>-</v>
      </c>
      <c r="AN39" s="104" t="str">
        <f ca="1">IFERROR(IF($F$22="TEMPF",RTD("ice.xl",,"*H",$O39,AN$7,"D",AN$6,,,1)*(9/5),RTD("ice.xl",,"*H",$O39,AN$7,"D",AN$6,,,1)*AN$8),"-")</f>
        <v>-</v>
      </c>
      <c r="AO39" s="129" t="str">
        <f ca="1">IFERROR(IF($F$22="TEMPF",RTD("ice.xl",,"*H",$O39,AO$7,"D",AO$6,,,1)*(9/5)+32,RTD("ice.xl",,"*H",$O39,AO$7,"D",AO$6,,,1)*AO$8),"-")</f>
        <v>-</v>
      </c>
      <c r="AP39" s="94" t="str">
        <f ca="1">IFERROR(IF($F$22="TEMPF",RTD("ice.xl",,"*H",$O39,AP$7,"D",AP$6,,,1)*(9/5)+32,RTD("ice.xl",,"*H",$O39,AP$7,"D",AP$6,,,1)*AP$8),"-")</f>
        <v>-</v>
      </c>
      <c r="AQ39" s="94" t="str">
        <f ca="1">IFERROR(IF($F$22="TEMPF",RTD("ice.xl",,"*H",$O39,AQ$7,"D",AQ$6,,,1)*(9/5)+32,RTD("ice.xl",,"*H",$O39,AQ$7,"D",AQ$6,,,1)*AQ$8),"-")</f>
        <v>-</v>
      </c>
      <c r="AR39" s="103" t="str">
        <f ca="1">IFERROR(IF($F$22="TEMPF",RTD("ice.xl",,"*H",$O39,AR$7,"D",AR$6,,,1)*(9/5),RTD("ice.xl",,"*H",$O39,AR$7,"D",AR$6,,,1)*AR$8),"-")</f>
        <v>-</v>
      </c>
      <c r="AS39" s="104" t="str">
        <f ca="1">IFERROR(IF($F$22="TEMPF",RTD("ice.xl",,"*H",$O39,AS$7,"D",AS$6,,,1)*(9/5),RTD("ice.xl",,"*H",$O39,AS$7,"D",AS$6,,,1)*AS$8),"-")</f>
        <v>-</v>
      </c>
      <c r="AT39" s="129" t="str">
        <f ca="1">IFERROR(IF($F$22="TEMPF",RTD("ice.xl",,"*H",$O39,AT$7,"D",AT$6,,,1)*(9/5)+32,RTD("ice.xl",,"*H",$O39,AT$7,"D",AT$6,,,1)*AT$8),"-")</f>
        <v>-</v>
      </c>
      <c r="AU39" s="94" t="str">
        <f ca="1">IFERROR(IF($F$22="TEMPF",RTD("ice.xl",,"*H",$O39,AU$7,"D",AU$6,,,1)*(9/5)+32,RTD("ice.xl",,"*H",$O39,AU$7,"D",AU$6,,,1)*AU$8),"-")</f>
        <v>-</v>
      </c>
      <c r="AV39" s="94" t="str">
        <f ca="1">IFERROR(IF($F$22="TEMPF",RTD("ice.xl",,"*H",$O39,AV$7,"D",AV$6,,,1)*(9/5)+32,RTD("ice.xl",,"*H",$O39,AV$7,"D",AV$6,,,1)*AV$8),"-")</f>
        <v>-</v>
      </c>
      <c r="AW39" s="103" t="str">
        <f ca="1">IFERROR(IF($F$22="TEMPF",RTD("ice.xl",,"*H",$O39,AW$7,"D",AW$6,,,1)*(9/5),RTD("ice.xl",,"*H",$O39,AW$7,"D",AW$6,,,1)*AW$8),"-")</f>
        <v>-</v>
      </c>
      <c r="AX39" s="104" t="str">
        <f ca="1">IFERROR(IF($F$22="TEMPF",RTD("ice.xl",,"*H",$O39,AX$7,"D",AX$6,,,1)*(9/5),RTD("ice.xl",,"*H",$O39,AX$7,"D",AX$6,,,1)*AX$8),"-")</f>
        <v>-</v>
      </c>
      <c r="AY39" s="129" t="str">
        <f ca="1">IFERROR(IF($F$22="TEMPF",RTD("ice.xl",,"*H",$O39,AY$7,"D",AY$6,,,1)*(9/5)+32,RTD("ice.xl",,"*H",$O39,AY$7,"D",AY$6,,,1)*AY$8),"-")</f>
        <v>-</v>
      </c>
      <c r="AZ39" s="94" t="str">
        <f ca="1">IFERROR(IF($F$22="TEMPF",RTD("ice.xl",,"*H",$O39,AZ$7,"D",AZ$6,,,1)*(9/5)+32,RTD("ice.xl",,"*H",$O39,AZ$7,"D",AZ$6,,,1)*AZ$8),"-")</f>
        <v>-</v>
      </c>
      <c r="BA39" s="94" t="str">
        <f ca="1">IFERROR(IF($F$22="TEMPF",RTD("ice.xl",,"*H",$O39,BA$7,"D",BA$6,,,1)*(9/5)+32,RTD("ice.xl",,"*H",$O39,BA$7,"D",BA$6,,,1)*BA$8),"-")</f>
        <v>-</v>
      </c>
      <c r="BB39" s="103" t="str">
        <f ca="1">IFERROR(IF($F$22="TEMPF",RTD("ice.xl",,"*H",$O39,BB$7,"D",BB$6,,,1)*(9/5),RTD("ice.xl",,"*H",$O39,BB$7,"D",BB$6,,,1)*BB$8),"-")</f>
        <v>-</v>
      </c>
      <c r="BC39" s="104" t="str">
        <f ca="1">IFERROR(IF($F$22="TEMPF",RTD("ice.xl",,"*H",$O39,BC$7,"D",BC$6,,,1)*(9/5),RTD("ice.xl",,"*H",$O39,BC$7,"D",BC$6,,,1)*BC$8),"-")</f>
        <v>-</v>
      </c>
      <c r="BD39" s="129" t="str">
        <f ca="1">IFERROR(IF($F$22="TEMPF",RTD("ice.xl",,"*H",$O39,BD$7,"D",BD$6,,,1)*(9/5)+32,RTD("ice.xl",,"*H",$O39,BD$7,"D",BD$6,,,1)*BD$8),"-")</f>
        <v>-</v>
      </c>
      <c r="BE39" s="94" t="str">
        <f ca="1">IFERROR(IF($F$22="TEMPF",RTD("ice.xl",,"*H",$O39,BE$7,"D",BE$6,,,1)*(9/5)+32,RTD("ice.xl",,"*H",$O39,BE$7,"D",BE$6,,,1)*BE$8),"-")</f>
        <v>-</v>
      </c>
      <c r="BF39" s="94" t="str">
        <f ca="1">IFERROR(IF($F$22="TEMPF",RTD("ice.xl",,"*H",$O39,BF$7,"D",BF$6,,,1)*(9/5)+32,RTD("ice.xl",,"*H",$O39,BF$7,"D",BF$6,,,1)*BF$8),"-")</f>
        <v>-</v>
      </c>
      <c r="BG39" s="103" t="str">
        <f ca="1">IFERROR(IF($F$22="TEMPF",RTD("ice.xl",,"*H",$O39,BG$7,"D",BG$6,,,1)*(9/5),RTD("ice.xl",,"*H",$O39,BG$7,"D",BG$6,,,1)*BG$8),"-")</f>
        <v>-</v>
      </c>
      <c r="BH39" s="104" t="str">
        <f ca="1">IFERROR(IF($F$22="TEMPF",RTD("ice.xl",,"*H",$O39,BH$7,"D",BH$6,,,1)*(9/5),RTD("ice.xl",,"*H",$O39,BH$7,"D",BH$6,,,1)*BH$8),"-")</f>
        <v>-</v>
      </c>
      <c r="BI39" s="129" t="str">
        <f ca="1">IFERROR(IF($F$22="TEMPF",RTD("ice.xl",,"*H",$O39,BI$7,"D",BI$6,,,1)*(9/5)+32,RTD("ice.xl",,"*H",$O39,BI$7,"D",BI$6,,,1)*BI$8),"-")</f>
        <v>-</v>
      </c>
      <c r="BJ39" s="94" t="str">
        <f ca="1">IFERROR(IF($F$22="TEMPF",RTD("ice.xl",,"*H",$O39,BJ$7,"D",BJ$6,,,1)*(9/5)+32,RTD("ice.xl",,"*H",$O39,BJ$7,"D",BJ$6,,,1)*BJ$8),"-")</f>
        <v>-</v>
      </c>
      <c r="BK39" s="94" t="str">
        <f ca="1">IFERROR(IF($F$22="TEMPF",RTD("ice.xl",,"*H",$O39,BK$7,"D",BK$6,,,1)*(9/5)+32,RTD("ice.xl",,"*H",$O39,BK$7,"D",BK$6,,,1)*BK$8),"-")</f>
        <v>-</v>
      </c>
      <c r="BL39" s="103" t="str">
        <f ca="1">IFERROR(IF($F$22="TEMPF",RTD("ice.xl",,"*H",$O39,BL$7,"D",BL$6,,,1)*(9/5),RTD("ice.xl",,"*H",$O39,BL$7,"D",BL$6,,,1)*BL$8),"-")</f>
        <v>-</v>
      </c>
      <c r="BM39" s="104" t="str">
        <f ca="1">IFERROR(IF($F$22="TEMPF",RTD("ice.xl",,"*H",$O39,BM$7,"D",BM$6,,,1)*(9/5),RTD("ice.xl",,"*H",$O39,BM$7,"D",BM$6,,,1)*BM$8),"-")</f>
        <v>-</v>
      </c>
      <c r="BN39" s="129" t="str">
        <f ca="1">IFERROR(IF($F$22="TEMPF",RTD("ice.xl",,"*H",$O39,BN$7,"D",BN$6,,,1)*(9/5)+32,RTD("ice.xl",,"*H",$O39,BN$7,"D",BN$6,,,1)*BN$8),"-")</f>
        <v>-</v>
      </c>
      <c r="BO39" s="94" t="str">
        <f ca="1">IFERROR(IF($F$22="TEMPF",RTD("ice.xl",,"*H",$O39,BO$7,"D",BO$6,,,1)*(9/5)+32,RTD("ice.xl",,"*H",$O39,BO$7,"D",BO$6,,,1)*BO$8),"-")</f>
        <v>-</v>
      </c>
      <c r="BP39" s="94" t="str">
        <f ca="1">IFERROR(IF($F$22="TEMPF",RTD("ice.xl",,"*H",$O39,BP$7,"D",BP$6,,,1)*(9/5)+32,RTD("ice.xl",,"*H",$O39,BP$7,"D",BP$6,,,1)*BP$8),"-")</f>
        <v>-</v>
      </c>
      <c r="BQ39" s="103" t="str">
        <f ca="1">IFERROR(IF($F$22="TEMPF",RTD("ice.xl",,"*H",$O39,BQ$7,"D",BQ$6,,,1)*(9/5),RTD("ice.xl",,"*H",$O39,BQ$7,"D",BQ$6,,,1)*BQ$8),"-")</f>
        <v>-</v>
      </c>
      <c r="BR39" s="104" t="str">
        <f ca="1">IFERROR(IF($F$22="TEMPF",RTD("ice.xl",,"*H",$O39,BR$7,"D",BR$6,,,1)*(9/5),RTD("ice.xl",,"*H",$O39,BR$7,"D",BR$6,,,1)*BR$8),"-")</f>
        <v>-</v>
      </c>
      <c r="BS39" s="129" t="str">
        <f ca="1">IFERROR(IF($F$22="TEMPF",RTD("ice.xl",,"*H",$O39,BS$7,"D",BS$6,,,1)*(9/5)+32,RTD("ice.xl",,"*H",$O39,BS$7,"D",BS$6,,,1)*BS$8),"-")</f>
        <v>-</v>
      </c>
      <c r="BT39" s="94" t="str">
        <f ca="1">IFERROR(IF($F$22="TEMPF",RTD("ice.xl",,"*H",$O39,BT$7,"D",BT$6,,,1)*(9/5)+32,RTD("ice.xl",,"*H",$O39,BT$7,"D",BT$6,,,1)*BT$8),"-")</f>
        <v>-</v>
      </c>
      <c r="BU39" s="94" t="str">
        <f ca="1">IFERROR(IF($F$22="TEMPF",RTD("ice.xl",,"*H",$O39,BU$7,"D",BU$6,,,1)*(9/5)+32,RTD("ice.xl",,"*H",$O39,BU$7,"D",BU$6,,,1)*BU$8),"-")</f>
        <v>-</v>
      </c>
      <c r="BV39" s="103" t="str">
        <f ca="1">IFERROR(IF($F$22="TEMPF",RTD("ice.xl",,"*H",$O39,BV$7,"D",BV$6,,,1)*(9/5),RTD("ice.xl",,"*H",$O39,BV$7,"D",BV$6,,,1)*BV$8),"-")</f>
        <v>-</v>
      </c>
      <c r="BW39" s="104" t="str">
        <f ca="1">IFERROR(IF($F$22="TEMPF",RTD("ice.xl",,"*H",$O39,BW$7,"D",BW$6,,,1)*(9/5),RTD("ice.xl",,"*H",$O39,BW$7,"D",BW$6,,,1)*BW$8),"-")</f>
        <v>-</v>
      </c>
      <c r="BX39" s="129" t="str">
        <f ca="1">IFERROR(IF($F$22="TEMPF",RTD("ice.xl",,"*H",$O39,BX$7,"D",BX$6,,,1)*(9/5)+32,RTD("ice.xl",,"*H",$O39,BX$7,"D",BX$6,,,1)*BX$8),"-")</f>
        <v>-</v>
      </c>
      <c r="BY39" s="94" t="str">
        <f ca="1">IFERROR(IF($F$22="TEMPF",RTD("ice.xl",,"*H",$O39,BY$7,"D",BY$6,,,1)*(9/5)+32,RTD("ice.xl",,"*H",$O39,BY$7,"D",BY$6,,,1)*BY$8),"-")</f>
        <v>-</v>
      </c>
      <c r="BZ39" s="94" t="str">
        <f ca="1">IFERROR(IF($F$22="TEMPF",RTD("ice.xl",,"*H",$O39,BZ$7,"D",BZ$6,,,1)*(9/5)+32,RTD("ice.xl",,"*H",$O39,BZ$7,"D",BZ$6,,,1)*BZ$8),"-")</f>
        <v>-</v>
      </c>
      <c r="CA39" s="103" t="str">
        <f ca="1">IFERROR(IF($F$22="TEMPF",RTD("ice.xl",,"*H",$O39,CA$7,"D",CA$6,,,1)*(9/5),RTD("ice.xl",,"*H",$O39,CA$7,"D",CA$6,,,1)*CA$8),"-")</f>
        <v>-</v>
      </c>
      <c r="CB39" s="104" t="str">
        <f ca="1">IFERROR(IF($F$22="TEMPF",RTD("ice.xl",,"*H",$O39,CB$7,"D",CB$6,,,1)*(9/5),RTD("ice.xl",,"*H",$O39,CB$7,"D",CB$6,,,1)*CB$8),"-")</f>
        <v>-</v>
      </c>
      <c r="CC39" s="129" t="str">
        <f ca="1">IFERROR(IF($F$22="TEMPF",RTD("ice.xl",,"*H",$O39,CC$7,"D",CC$6,,,1)*(9/5)+32,RTD("ice.xl",,"*H",$O39,CC$7,"D",CC$6,,,1)*CC$8),"-")</f>
        <v>-</v>
      </c>
      <c r="CD39" s="94" t="str">
        <f ca="1">IFERROR(IF($F$22="TEMPF",RTD("ice.xl",,"*H",$O39,CD$7,"D",CD$6,,,1)*(9/5)+32,RTD("ice.xl",,"*H",$O39,CD$7,"D",CD$6,,,1)*CD$8),"-")</f>
        <v>-</v>
      </c>
      <c r="CE39" s="94" t="str">
        <f ca="1">IFERROR(IF($F$22="TEMPF",RTD("ice.xl",,"*H",$O39,CE$7,"D",CE$6,,,1)*(9/5)+32,RTD("ice.xl",,"*H",$O39,CE$7,"D",CE$6,,,1)*CE$8),"-")</f>
        <v>-</v>
      </c>
      <c r="CF39" s="103" t="str">
        <f ca="1">IFERROR(IF($F$22="TEMPF",RTD("ice.xl",,"*H",$O39,CF$7,"D",CF$6,,,1)*(9/5),RTD("ice.xl",,"*H",$O39,CF$7,"D",CF$6,,,1)*CF$8),"-")</f>
        <v>-</v>
      </c>
      <c r="CG39" s="104" t="str">
        <f ca="1">IFERROR(IF($F$22="TEMPF",RTD("ice.xl",,"*H",$O39,CG$7,"D",CG$6,,,1)*(9/5),RTD("ice.xl",,"*H",$O39,CG$7,"D",CG$6,,,1)*CG$8),"-")</f>
        <v>-</v>
      </c>
      <c r="CH39" s="129" t="str">
        <f ca="1">IFERROR(IF($F$22="TEMPF",RTD("ice.xl",,"*H",$O39,CH$7,"D",CH$6,,,1)*(9/5)+32,RTD("ice.xl",,"*H",$O39,CH$7,"D",CH$6,,,1)*CH$8),"-")</f>
        <v>-</v>
      </c>
      <c r="CI39" s="94" t="str">
        <f ca="1">IFERROR(IF($F$22="TEMPF",RTD("ice.xl",,"*H",$O39,CI$7,"D",CI$6,,,1)*(9/5)+32,RTD("ice.xl",,"*H",$O39,CI$7,"D",CI$6,,,1)*CI$8),"-")</f>
        <v>-</v>
      </c>
      <c r="CJ39" s="94" t="str">
        <f ca="1">IFERROR(IF($F$22="TEMPF",RTD("ice.xl",,"*H",$O39,CJ$7,"D",CJ$6,,,1)*(9/5)+32,RTD("ice.xl",,"*H",$O39,CJ$7,"D",CJ$6,,,1)*CJ$8),"-")</f>
        <v>-</v>
      </c>
      <c r="CK39" s="103" t="str">
        <f ca="1">IFERROR(IF($F$22="TEMPF",RTD("ice.xl",,"*H",$O39,CK$7,"D",CK$6,,,1)*(9/5),RTD("ice.xl",,"*H",$O39,CK$7,"D",CK$6,,,1)*CK$8),"-")</f>
        <v>-</v>
      </c>
      <c r="CL39" s="104" t="str">
        <f ca="1">IFERROR(IF($F$22="TEMPF",RTD("ice.xl",,"*H",$O39,CL$7,"D",CL$6,,,1)*(9/5),RTD("ice.xl",,"*H",$O39,CL$7,"D",CL$6,,,1)*CL$8),"-")</f>
        <v>-</v>
      </c>
      <c r="CM39" s="101" t="str">
        <f ca="1">IFERROR(IF($F$22="TEMPF",RTD("ice.xl",,"*H",$O39,CM$7,"D",CM$6,,,1)*(9/5)+32,RTD("ice.xl",,"*H",$O39,CM$7,"D",CM$6,,,1)*CM$8),"-")</f>
        <v>-</v>
      </c>
      <c r="CN39" s="102" t="str">
        <f ca="1">IFERROR(IF($F$22="TEMPF",RTD("ice.xl",,"*H",$O39,CN$7,"D",CN$6,,,1)*(9/5)+32,RTD("ice.xl",,"*H",$O39,CN$7,"D",CN$6,,,1)*CN$8),"-")</f>
        <v>-</v>
      </c>
      <c r="CO39" s="102" t="str">
        <f ca="1">IFERROR(IF($F$22="TEMPF",RTD("ice.xl",,"*H",$O39,CO$7,"D",CO$6,,,1)*(9/5)+32,RTD("ice.xl",,"*H",$O39,CO$7,"D",CO$6,,,1)*CO$8),"-")</f>
        <v>-</v>
      </c>
      <c r="CP39" s="103" t="str">
        <f ca="1">IFERROR(IF($F$22="TEMPF",RTD("ice.xl",,"*H",$O39,CP$7,"D",CP$6,,,1)*(9/5),RTD("ice.xl",,"*H",$O39,CP$7,"D",CP$6,,,1)*CP$8),"-")</f>
        <v>-</v>
      </c>
      <c r="CQ39" s="104" t="str">
        <f ca="1">IFERROR(IF($F$22="TEMPF",RTD("ice.xl",,"*H",$O39,CQ$7,"D",CQ$6,,,1)*(9/5),RTD("ice.xl",,"*H",$O39,CQ$7,"D",CQ$6,,,1)*CQ$8),"-")</f>
        <v>-</v>
      </c>
    </row>
    <row r="40" spans="9:95" x14ac:dyDescent="0.35">
      <c r="I40" s="94"/>
      <c r="J40" s="95" t="e">
        <f>VLOOKUP($I40,Master!$R$2:$S$10,2,FALSE)</f>
        <v>#N/A</v>
      </c>
      <c r="K40" s="94"/>
      <c r="L40" s="95" t="str">
        <f t="shared" si="108"/>
        <v>Location</v>
      </c>
      <c r="M40" s="96"/>
      <c r="N40" s="94" t="e">
        <f>VLOOKUP(M40,Master!$E:$F,2,FALSE)</f>
        <v>#N/A</v>
      </c>
      <c r="O40" s="50" t="e">
        <f t="shared" si="107"/>
        <v>#N/A</v>
      </c>
      <c r="P40" s="129" t="str">
        <f ca="1">IFERROR(IF($F$22="TEMPF",RTD("ice.xl",,"*H",$O40,P$7,"D",P$6,,,1)*(9/5)+32,RTD("ice.xl",,"*H",$O40,P$7,"D",P$6,,,1)*P$8),"-")</f>
        <v>-</v>
      </c>
      <c r="Q40" s="94" t="str">
        <f ca="1">IFERROR(IF($F$22="TEMPF",RTD("ice.xl",,"*H",$O40,Q$7,"D",Q$6,,,1)*(9/5)+32,RTD("ice.xl",,"*H",$O40,Q$7,"D",Q$6,,,1)*Q$8),"-")</f>
        <v>-</v>
      </c>
      <c r="R40" s="94" t="str">
        <f ca="1">IFERROR(IF($F$22="TEMPF",RTD("ice.xl",,"*H",$O40,R$7,"D",R$6,,,1)*(9/5)+32,RTD("ice.xl",,"*H",$O40,R$7,"D",R$6,,,1)*R$8),"-")</f>
        <v>-</v>
      </c>
      <c r="S40" s="103" t="str">
        <f ca="1">IFERROR(IF($F$22="TEMPF",RTD("ice.xl",,"*H",$O40,S$7,"D",S$6,,,1)*(9/5),RTD("ice.xl",,"*H",$O40,S$7,"D",S$6,,,1)*S$8),"-")</f>
        <v>-</v>
      </c>
      <c r="T40" s="104" t="str">
        <f ca="1">IFERROR(IF($F$22="TEMPF",RTD("ice.xl",,"*H",$O40,T$7,"D",T$6,,,1)*(9/5),RTD("ice.xl",,"*H",$O40,T$7,"D",T$6,,,1)*T$8),"-")</f>
        <v>-</v>
      </c>
      <c r="U40" s="129" t="str">
        <f ca="1">IFERROR(IF($F$22="TEMPF",RTD("ice.xl",,"*H",$O40,U$7,"D",U$6,,,1)*(9/5)+32,RTD("ice.xl",,"*H",$O40,U$7,"D",U$6,,,1)*U$8),"-")</f>
        <v>-</v>
      </c>
      <c r="V40" s="94" t="str">
        <f ca="1">IFERROR(IF($F$22="TEMPF",RTD("ice.xl",,"*H",$O40,V$7,"D",V$6,,,1)*(9/5)+32,RTD("ice.xl",,"*H",$O40,V$7,"D",V$6,,,1)*V$8),"-")</f>
        <v>-</v>
      </c>
      <c r="W40" s="94" t="str">
        <f ca="1">IFERROR(IF($F$22="TEMPF",RTD("ice.xl",,"*H",$O40,W$7,"D",W$6,,,1)*(9/5)+32,RTD("ice.xl",,"*H",$O40,W$7,"D",W$6,,,1)*W$8),"-")</f>
        <v>-</v>
      </c>
      <c r="X40" s="103" t="str">
        <f ca="1">IFERROR(IF($F$22="TEMPF",RTD("ice.xl",,"*H",$O40,X$7,"D",X$6,,,1)*(9/5),RTD("ice.xl",,"*H",$O40,X$7,"D",X$6,,,1)*X$8),"-")</f>
        <v>-</v>
      </c>
      <c r="Y40" s="104" t="str">
        <f ca="1">IFERROR(IF($F$22="TEMPF",RTD("ice.xl",,"*H",$O40,Y$7,"D",Y$6,,,1)*(9/5),RTD("ice.xl",,"*H",$O40,Y$7,"D",Y$6,,,1)*Y$8),"-")</f>
        <v>-</v>
      </c>
      <c r="Z40" s="129" t="str">
        <f ca="1">IFERROR(IF($F$22="TEMPF",RTD("ice.xl",,"*H",$O40,Z$7,"D",Z$6,,,1)*(9/5)+32,RTD("ice.xl",,"*H",$O40,Z$7,"D",Z$6,,,1)*Z$8),"-")</f>
        <v>-</v>
      </c>
      <c r="AA40" s="94" t="str">
        <f ca="1">IFERROR(IF($F$22="TEMPF",RTD("ice.xl",,"*H",$O40,AA$7,"D",AA$6,,,1)*(9/5)+32,RTD("ice.xl",,"*H",$O40,AA$7,"D",AA$6,,,1)*AA$8),"-")</f>
        <v>-</v>
      </c>
      <c r="AB40" s="94" t="str">
        <f ca="1">IFERROR(IF($F$22="TEMPF",RTD("ice.xl",,"*H",$O40,AB$7,"D",AB$6,,,1)*(9/5)+32,RTD("ice.xl",,"*H",$O40,AB$7,"D",AB$6,,,1)*AB$8),"-")</f>
        <v>-</v>
      </c>
      <c r="AC40" s="103" t="str">
        <f ca="1">IFERROR(IF($F$22="TEMPF",RTD("ice.xl",,"*H",$O40,AC$7,"D",AC$6,,,1)*(9/5),RTD("ice.xl",,"*H",$O40,AC$7,"D",AC$6,,,1)*AC$8),"-")</f>
        <v>-</v>
      </c>
      <c r="AD40" s="104" t="str">
        <f ca="1">IFERROR(IF($F$22="TEMPF",RTD("ice.xl",,"*H",$O40,AD$7,"D",AD$6,,,1)*(9/5),RTD("ice.xl",,"*H",$O40,AD$7,"D",AD$6,,,1)*AD$8),"-")</f>
        <v>-</v>
      </c>
      <c r="AE40" s="129" t="str">
        <f ca="1">IFERROR(IF($F$22="TEMPF",RTD("ice.xl",,"*H",$O40,AE$7,"D",AE$6,,,1)*(9/5)+32,RTD("ice.xl",,"*H",$O40,AE$7,"D",AE$6,,,1)*AE$8),"-")</f>
        <v>-</v>
      </c>
      <c r="AF40" s="94" t="str">
        <f ca="1">IFERROR(IF($F$22="TEMPF",RTD("ice.xl",,"*H",$O40,AF$7,"D",AF$6,,,1)*(9/5)+32,RTD("ice.xl",,"*H",$O40,AF$7,"D",AF$6,,,1)*AF$8),"-")</f>
        <v>-</v>
      </c>
      <c r="AG40" s="94" t="str">
        <f ca="1">IFERROR(IF($F$22="TEMPF",RTD("ice.xl",,"*H",$O40,AG$7,"D",AG$6,,,1)*(9/5)+32,RTD("ice.xl",,"*H",$O40,AG$7,"D",AG$6,,,1)*AG$8),"-")</f>
        <v>-</v>
      </c>
      <c r="AH40" s="103" t="str">
        <f ca="1">IFERROR(IF($F$22="TEMPF",RTD("ice.xl",,"*H",$O40,AH$7,"D",AH$6,,,1)*(9/5),RTD("ice.xl",,"*H",$O40,AH$7,"D",AH$6,,,1)*AH$8),"-")</f>
        <v>-</v>
      </c>
      <c r="AI40" s="104" t="str">
        <f ca="1">IFERROR(IF($F$22="TEMPF",RTD("ice.xl",,"*H",$O40,AI$7,"D",AI$6,,,1)*(9/5),RTD("ice.xl",,"*H",$O40,AI$7,"D",AI$6,,,1)*AI$8),"-")</f>
        <v>-</v>
      </c>
      <c r="AJ40" s="129" t="str">
        <f ca="1">IFERROR(IF($F$22="TEMPF",RTD("ice.xl",,"*H",$O40,AJ$7,"D",AJ$6,,,1)*(9/5)+32,RTD("ice.xl",,"*H",$O40,AJ$7,"D",AJ$6,,,1)*AJ$8),"-")</f>
        <v>-</v>
      </c>
      <c r="AK40" s="94" t="str">
        <f ca="1">IFERROR(IF($F$22="TEMPF",RTD("ice.xl",,"*H",$O40,AK$7,"D",AK$6,,,1)*(9/5)+32,RTD("ice.xl",,"*H",$O40,AK$7,"D",AK$6,,,1)*AK$8),"-")</f>
        <v>-</v>
      </c>
      <c r="AL40" s="94" t="str">
        <f ca="1">IFERROR(IF($F$22="TEMPF",RTD("ice.xl",,"*H",$O40,AL$7,"D",AL$6,,,1)*(9/5)+32,RTD("ice.xl",,"*H",$O40,AL$7,"D",AL$6,,,1)*AL$8),"-")</f>
        <v>-</v>
      </c>
      <c r="AM40" s="103" t="str">
        <f ca="1">IFERROR(IF($F$22="TEMPF",RTD("ice.xl",,"*H",$O40,AM$7,"D",AM$6,,,1)*(9/5),RTD("ice.xl",,"*H",$O40,AM$7,"D",AM$6,,,1)*AM$8),"-")</f>
        <v>-</v>
      </c>
      <c r="AN40" s="104" t="str">
        <f ca="1">IFERROR(IF($F$22="TEMPF",RTD("ice.xl",,"*H",$O40,AN$7,"D",AN$6,,,1)*(9/5),RTD("ice.xl",,"*H",$O40,AN$7,"D",AN$6,,,1)*AN$8),"-")</f>
        <v>-</v>
      </c>
      <c r="AO40" s="129" t="str">
        <f ca="1">IFERROR(IF($F$22="TEMPF",RTD("ice.xl",,"*H",$O40,AO$7,"D",AO$6,,,1)*(9/5)+32,RTD("ice.xl",,"*H",$O40,AO$7,"D",AO$6,,,1)*AO$8),"-")</f>
        <v>-</v>
      </c>
      <c r="AP40" s="94" t="str">
        <f ca="1">IFERROR(IF($F$22="TEMPF",RTD("ice.xl",,"*H",$O40,AP$7,"D",AP$6,,,1)*(9/5)+32,RTD("ice.xl",,"*H",$O40,AP$7,"D",AP$6,,,1)*AP$8),"-")</f>
        <v>-</v>
      </c>
      <c r="AQ40" s="94" t="str">
        <f ca="1">IFERROR(IF($F$22="TEMPF",RTD("ice.xl",,"*H",$O40,AQ$7,"D",AQ$6,,,1)*(9/5)+32,RTD("ice.xl",,"*H",$O40,AQ$7,"D",AQ$6,,,1)*AQ$8),"-")</f>
        <v>-</v>
      </c>
      <c r="AR40" s="103" t="str">
        <f ca="1">IFERROR(IF($F$22="TEMPF",RTD("ice.xl",,"*H",$O40,AR$7,"D",AR$6,,,1)*(9/5),RTD("ice.xl",,"*H",$O40,AR$7,"D",AR$6,,,1)*AR$8),"-")</f>
        <v>-</v>
      </c>
      <c r="AS40" s="104" t="str">
        <f ca="1">IFERROR(IF($F$22="TEMPF",RTD("ice.xl",,"*H",$O40,AS$7,"D",AS$6,,,1)*(9/5),RTD("ice.xl",,"*H",$O40,AS$7,"D",AS$6,,,1)*AS$8),"-")</f>
        <v>-</v>
      </c>
      <c r="AT40" s="129" t="str">
        <f ca="1">IFERROR(IF($F$22="TEMPF",RTD("ice.xl",,"*H",$O40,AT$7,"D",AT$6,,,1)*(9/5)+32,RTD("ice.xl",,"*H",$O40,AT$7,"D",AT$6,,,1)*AT$8),"-")</f>
        <v>-</v>
      </c>
      <c r="AU40" s="94" t="str">
        <f ca="1">IFERROR(IF($F$22="TEMPF",RTD("ice.xl",,"*H",$O40,AU$7,"D",AU$6,,,1)*(9/5)+32,RTD("ice.xl",,"*H",$O40,AU$7,"D",AU$6,,,1)*AU$8),"-")</f>
        <v>-</v>
      </c>
      <c r="AV40" s="94" t="str">
        <f ca="1">IFERROR(IF($F$22="TEMPF",RTD("ice.xl",,"*H",$O40,AV$7,"D",AV$6,,,1)*(9/5)+32,RTD("ice.xl",,"*H",$O40,AV$7,"D",AV$6,,,1)*AV$8),"-")</f>
        <v>-</v>
      </c>
      <c r="AW40" s="103" t="str">
        <f ca="1">IFERROR(IF($F$22="TEMPF",RTD("ice.xl",,"*H",$O40,AW$7,"D",AW$6,,,1)*(9/5),RTD("ice.xl",,"*H",$O40,AW$7,"D",AW$6,,,1)*AW$8),"-")</f>
        <v>-</v>
      </c>
      <c r="AX40" s="104" t="str">
        <f ca="1">IFERROR(IF($F$22="TEMPF",RTD("ice.xl",,"*H",$O40,AX$7,"D",AX$6,,,1)*(9/5),RTD("ice.xl",,"*H",$O40,AX$7,"D",AX$6,,,1)*AX$8),"-")</f>
        <v>-</v>
      </c>
      <c r="AY40" s="129" t="str">
        <f ca="1">IFERROR(IF($F$22="TEMPF",RTD("ice.xl",,"*H",$O40,AY$7,"D",AY$6,,,1)*(9/5)+32,RTD("ice.xl",,"*H",$O40,AY$7,"D",AY$6,,,1)*AY$8),"-")</f>
        <v>-</v>
      </c>
      <c r="AZ40" s="94" t="str">
        <f ca="1">IFERROR(IF($F$22="TEMPF",RTD("ice.xl",,"*H",$O40,AZ$7,"D",AZ$6,,,1)*(9/5)+32,RTD("ice.xl",,"*H",$O40,AZ$7,"D",AZ$6,,,1)*AZ$8),"-")</f>
        <v>-</v>
      </c>
      <c r="BA40" s="94" t="str">
        <f ca="1">IFERROR(IF($F$22="TEMPF",RTD("ice.xl",,"*H",$O40,BA$7,"D",BA$6,,,1)*(9/5)+32,RTD("ice.xl",,"*H",$O40,BA$7,"D",BA$6,,,1)*BA$8),"-")</f>
        <v>-</v>
      </c>
      <c r="BB40" s="103" t="str">
        <f ca="1">IFERROR(IF($F$22="TEMPF",RTD("ice.xl",,"*H",$O40,BB$7,"D",BB$6,,,1)*(9/5),RTD("ice.xl",,"*H",$O40,BB$7,"D",BB$6,,,1)*BB$8),"-")</f>
        <v>-</v>
      </c>
      <c r="BC40" s="104" t="str">
        <f ca="1">IFERROR(IF($F$22="TEMPF",RTD("ice.xl",,"*H",$O40,BC$7,"D",BC$6,,,1)*(9/5),RTD("ice.xl",,"*H",$O40,BC$7,"D",BC$6,,,1)*BC$8),"-")</f>
        <v>-</v>
      </c>
      <c r="BD40" s="129" t="str">
        <f ca="1">IFERROR(IF($F$22="TEMPF",RTD("ice.xl",,"*H",$O40,BD$7,"D",BD$6,,,1)*(9/5)+32,RTD("ice.xl",,"*H",$O40,BD$7,"D",BD$6,,,1)*BD$8),"-")</f>
        <v>-</v>
      </c>
      <c r="BE40" s="94" t="str">
        <f ca="1">IFERROR(IF($F$22="TEMPF",RTD("ice.xl",,"*H",$O40,BE$7,"D",BE$6,,,1)*(9/5)+32,RTD("ice.xl",,"*H",$O40,BE$7,"D",BE$6,,,1)*BE$8),"-")</f>
        <v>-</v>
      </c>
      <c r="BF40" s="94" t="str">
        <f ca="1">IFERROR(IF($F$22="TEMPF",RTD("ice.xl",,"*H",$O40,BF$7,"D",BF$6,,,1)*(9/5)+32,RTD("ice.xl",,"*H",$O40,BF$7,"D",BF$6,,,1)*BF$8),"-")</f>
        <v>-</v>
      </c>
      <c r="BG40" s="103" t="str">
        <f ca="1">IFERROR(IF($F$22="TEMPF",RTD("ice.xl",,"*H",$O40,BG$7,"D",BG$6,,,1)*(9/5),RTD("ice.xl",,"*H",$O40,BG$7,"D",BG$6,,,1)*BG$8),"-")</f>
        <v>-</v>
      </c>
      <c r="BH40" s="104" t="str">
        <f ca="1">IFERROR(IF($F$22="TEMPF",RTD("ice.xl",,"*H",$O40,BH$7,"D",BH$6,,,1)*(9/5),RTD("ice.xl",,"*H",$O40,BH$7,"D",BH$6,,,1)*BH$8),"-")</f>
        <v>-</v>
      </c>
      <c r="BI40" s="129" t="str">
        <f ca="1">IFERROR(IF($F$22="TEMPF",RTD("ice.xl",,"*H",$O40,BI$7,"D",BI$6,,,1)*(9/5)+32,RTD("ice.xl",,"*H",$O40,BI$7,"D",BI$6,,,1)*BI$8),"-")</f>
        <v>-</v>
      </c>
      <c r="BJ40" s="94" t="str">
        <f ca="1">IFERROR(IF($F$22="TEMPF",RTD("ice.xl",,"*H",$O40,BJ$7,"D",BJ$6,,,1)*(9/5)+32,RTD("ice.xl",,"*H",$O40,BJ$7,"D",BJ$6,,,1)*BJ$8),"-")</f>
        <v>-</v>
      </c>
      <c r="BK40" s="94" t="str">
        <f ca="1">IFERROR(IF($F$22="TEMPF",RTD("ice.xl",,"*H",$O40,BK$7,"D",BK$6,,,1)*(9/5)+32,RTD("ice.xl",,"*H",$O40,BK$7,"D",BK$6,,,1)*BK$8),"-")</f>
        <v>-</v>
      </c>
      <c r="BL40" s="103" t="str">
        <f ca="1">IFERROR(IF($F$22="TEMPF",RTD("ice.xl",,"*H",$O40,BL$7,"D",BL$6,,,1)*(9/5),RTD("ice.xl",,"*H",$O40,BL$7,"D",BL$6,,,1)*BL$8),"-")</f>
        <v>-</v>
      </c>
      <c r="BM40" s="104" t="str">
        <f ca="1">IFERROR(IF($F$22="TEMPF",RTD("ice.xl",,"*H",$O40,BM$7,"D",BM$6,,,1)*(9/5),RTD("ice.xl",,"*H",$O40,BM$7,"D",BM$6,,,1)*BM$8),"-")</f>
        <v>-</v>
      </c>
      <c r="BN40" s="129" t="str">
        <f ca="1">IFERROR(IF($F$22="TEMPF",RTD("ice.xl",,"*H",$O40,BN$7,"D",BN$6,,,1)*(9/5)+32,RTD("ice.xl",,"*H",$O40,BN$7,"D",BN$6,,,1)*BN$8),"-")</f>
        <v>-</v>
      </c>
      <c r="BO40" s="94" t="str">
        <f ca="1">IFERROR(IF($F$22="TEMPF",RTD("ice.xl",,"*H",$O40,BO$7,"D",BO$6,,,1)*(9/5)+32,RTD("ice.xl",,"*H",$O40,BO$7,"D",BO$6,,,1)*BO$8),"-")</f>
        <v>-</v>
      </c>
      <c r="BP40" s="94" t="str">
        <f ca="1">IFERROR(IF($F$22="TEMPF",RTD("ice.xl",,"*H",$O40,BP$7,"D",BP$6,,,1)*(9/5)+32,RTD("ice.xl",,"*H",$O40,BP$7,"D",BP$6,,,1)*BP$8),"-")</f>
        <v>-</v>
      </c>
      <c r="BQ40" s="103" t="str">
        <f ca="1">IFERROR(IF($F$22="TEMPF",RTD("ice.xl",,"*H",$O40,BQ$7,"D",BQ$6,,,1)*(9/5),RTD("ice.xl",,"*H",$O40,BQ$7,"D",BQ$6,,,1)*BQ$8),"-")</f>
        <v>-</v>
      </c>
      <c r="BR40" s="104" t="str">
        <f ca="1">IFERROR(IF($F$22="TEMPF",RTD("ice.xl",,"*H",$O40,BR$7,"D",BR$6,,,1)*(9/5),RTD("ice.xl",,"*H",$O40,BR$7,"D",BR$6,,,1)*BR$8),"-")</f>
        <v>-</v>
      </c>
      <c r="BS40" s="129" t="str">
        <f ca="1">IFERROR(IF($F$22="TEMPF",RTD("ice.xl",,"*H",$O40,BS$7,"D",BS$6,,,1)*(9/5)+32,RTD("ice.xl",,"*H",$O40,BS$7,"D",BS$6,,,1)*BS$8),"-")</f>
        <v>-</v>
      </c>
      <c r="BT40" s="94" t="str">
        <f ca="1">IFERROR(IF($F$22="TEMPF",RTD("ice.xl",,"*H",$O40,BT$7,"D",BT$6,,,1)*(9/5)+32,RTD("ice.xl",,"*H",$O40,BT$7,"D",BT$6,,,1)*BT$8),"-")</f>
        <v>-</v>
      </c>
      <c r="BU40" s="94" t="str">
        <f ca="1">IFERROR(IF($F$22="TEMPF",RTD("ice.xl",,"*H",$O40,BU$7,"D",BU$6,,,1)*(9/5)+32,RTD("ice.xl",,"*H",$O40,BU$7,"D",BU$6,,,1)*BU$8),"-")</f>
        <v>-</v>
      </c>
      <c r="BV40" s="103" t="str">
        <f ca="1">IFERROR(IF($F$22="TEMPF",RTD("ice.xl",,"*H",$O40,BV$7,"D",BV$6,,,1)*(9/5),RTD("ice.xl",,"*H",$O40,BV$7,"D",BV$6,,,1)*BV$8),"-")</f>
        <v>-</v>
      </c>
      <c r="BW40" s="104" t="str">
        <f ca="1">IFERROR(IF($F$22="TEMPF",RTD("ice.xl",,"*H",$O40,BW$7,"D",BW$6,,,1)*(9/5),RTD("ice.xl",,"*H",$O40,BW$7,"D",BW$6,,,1)*BW$8),"-")</f>
        <v>-</v>
      </c>
      <c r="BX40" s="129" t="str">
        <f ca="1">IFERROR(IF($F$22="TEMPF",RTD("ice.xl",,"*H",$O40,BX$7,"D",BX$6,,,1)*(9/5)+32,RTD("ice.xl",,"*H",$O40,BX$7,"D",BX$6,,,1)*BX$8),"-")</f>
        <v>-</v>
      </c>
      <c r="BY40" s="94" t="str">
        <f ca="1">IFERROR(IF($F$22="TEMPF",RTD("ice.xl",,"*H",$O40,BY$7,"D",BY$6,,,1)*(9/5)+32,RTD("ice.xl",,"*H",$O40,BY$7,"D",BY$6,,,1)*BY$8),"-")</f>
        <v>-</v>
      </c>
      <c r="BZ40" s="94" t="str">
        <f ca="1">IFERROR(IF($F$22="TEMPF",RTD("ice.xl",,"*H",$O40,BZ$7,"D",BZ$6,,,1)*(9/5)+32,RTD("ice.xl",,"*H",$O40,BZ$7,"D",BZ$6,,,1)*BZ$8),"-")</f>
        <v>-</v>
      </c>
      <c r="CA40" s="103" t="str">
        <f ca="1">IFERROR(IF($F$22="TEMPF",RTD("ice.xl",,"*H",$O40,CA$7,"D",CA$6,,,1)*(9/5),RTD("ice.xl",,"*H",$O40,CA$7,"D",CA$6,,,1)*CA$8),"-")</f>
        <v>-</v>
      </c>
      <c r="CB40" s="104" t="str">
        <f ca="1">IFERROR(IF($F$22="TEMPF",RTD("ice.xl",,"*H",$O40,CB$7,"D",CB$6,,,1)*(9/5),RTD("ice.xl",,"*H",$O40,CB$7,"D",CB$6,,,1)*CB$8),"-")</f>
        <v>-</v>
      </c>
      <c r="CC40" s="129" t="str">
        <f ca="1">IFERROR(IF($F$22="TEMPF",RTD("ice.xl",,"*H",$O40,CC$7,"D",CC$6,,,1)*(9/5)+32,RTD("ice.xl",,"*H",$O40,CC$7,"D",CC$6,,,1)*CC$8),"-")</f>
        <v>-</v>
      </c>
      <c r="CD40" s="94" t="str">
        <f ca="1">IFERROR(IF($F$22="TEMPF",RTD("ice.xl",,"*H",$O40,CD$7,"D",CD$6,,,1)*(9/5)+32,RTD("ice.xl",,"*H",$O40,CD$7,"D",CD$6,,,1)*CD$8),"-")</f>
        <v>-</v>
      </c>
      <c r="CE40" s="94" t="str">
        <f ca="1">IFERROR(IF($F$22="TEMPF",RTD("ice.xl",,"*H",$O40,CE$7,"D",CE$6,,,1)*(9/5)+32,RTD("ice.xl",,"*H",$O40,CE$7,"D",CE$6,,,1)*CE$8),"-")</f>
        <v>-</v>
      </c>
      <c r="CF40" s="103" t="str">
        <f ca="1">IFERROR(IF($F$22="TEMPF",RTD("ice.xl",,"*H",$O40,CF$7,"D",CF$6,,,1)*(9/5),RTD("ice.xl",,"*H",$O40,CF$7,"D",CF$6,,,1)*CF$8),"-")</f>
        <v>-</v>
      </c>
      <c r="CG40" s="104" t="str">
        <f ca="1">IFERROR(IF($F$22="TEMPF",RTD("ice.xl",,"*H",$O40,CG$7,"D",CG$6,,,1)*(9/5),RTD("ice.xl",,"*H",$O40,CG$7,"D",CG$6,,,1)*CG$8),"-")</f>
        <v>-</v>
      </c>
      <c r="CH40" s="129" t="str">
        <f ca="1">IFERROR(IF($F$22="TEMPF",RTD("ice.xl",,"*H",$O40,CH$7,"D",CH$6,,,1)*(9/5)+32,RTD("ice.xl",,"*H",$O40,CH$7,"D",CH$6,,,1)*CH$8),"-")</f>
        <v>-</v>
      </c>
      <c r="CI40" s="94" t="str">
        <f ca="1">IFERROR(IF($F$22="TEMPF",RTD("ice.xl",,"*H",$O40,CI$7,"D",CI$6,,,1)*(9/5)+32,RTD("ice.xl",,"*H",$O40,CI$7,"D",CI$6,,,1)*CI$8),"-")</f>
        <v>-</v>
      </c>
      <c r="CJ40" s="94" t="str">
        <f ca="1">IFERROR(IF($F$22="TEMPF",RTD("ice.xl",,"*H",$O40,CJ$7,"D",CJ$6,,,1)*(9/5)+32,RTD("ice.xl",,"*H",$O40,CJ$7,"D",CJ$6,,,1)*CJ$8),"-")</f>
        <v>-</v>
      </c>
      <c r="CK40" s="103" t="str">
        <f ca="1">IFERROR(IF($F$22="TEMPF",RTD("ice.xl",,"*H",$O40,CK$7,"D",CK$6,,,1)*(9/5),RTD("ice.xl",,"*H",$O40,CK$7,"D",CK$6,,,1)*CK$8),"-")</f>
        <v>-</v>
      </c>
      <c r="CL40" s="104" t="str">
        <f ca="1">IFERROR(IF($F$22="TEMPF",RTD("ice.xl",,"*H",$O40,CL$7,"D",CL$6,,,1)*(9/5),RTD("ice.xl",,"*H",$O40,CL$7,"D",CL$6,,,1)*CL$8),"-")</f>
        <v>-</v>
      </c>
      <c r="CM40" s="101" t="str">
        <f ca="1">IFERROR(IF($F$22="TEMPF",RTD("ice.xl",,"*H",$O40,CM$7,"D",CM$6,,,1)*(9/5)+32,RTD("ice.xl",,"*H",$O40,CM$7,"D",CM$6,,,1)*CM$8),"-")</f>
        <v>-</v>
      </c>
      <c r="CN40" s="102" t="str">
        <f ca="1">IFERROR(IF($F$22="TEMPF",RTD("ice.xl",,"*H",$O40,CN$7,"D",CN$6,,,1)*(9/5)+32,RTD("ice.xl",,"*H",$O40,CN$7,"D",CN$6,,,1)*CN$8),"-")</f>
        <v>-</v>
      </c>
      <c r="CO40" s="102" t="str">
        <f ca="1">IFERROR(IF($F$22="TEMPF",RTD("ice.xl",,"*H",$O40,CO$7,"D",CO$6,,,1)*(9/5)+32,RTD("ice.xl",,"*H",$O40,CO$7,"D",CO$6,,,1)*CO$8),"-")</f>
        <v>-</v>
      </c>
      <c r="CP40" s="103" t="str">
        <f ca="1">IFERROR(IF($F$22="TEMPF",RTD("ice.xl",,"*H",$O40,CP$7,"D",CP$6,,,1)*(9/5),RTD("ice.xl",,"*H",$O40,CP$7,"D",CP$6,,,1)*CP$8),"-")</f>
        <v>-</v>
      </c>
      <c r="CQ40" s="104" t="str">
        <f ca="1">IFERROR(IF($F$22="TEMPF",RTD("ice.xl",,"*H",$O40,CQ$7,"D",CQ$6,,,1)*(9/5),RTD("ice.xl",,"*H",$O40,CQ$7,"D",CQ$6,,,1)*CQ$8),"-")</f>
        <v>-</v>
      </c>
    </row>
    <row r="41" spans="9:95" x14ac:dyDescent="0.35">
      <c r="I41" s="94"/>
      <c r="J41" s="95" t="e">
        <f>VLOOKUP($I41,Master!$R$2:$S$10,2,FALSE)</f>
        <v>#N/A</v>
      </c>
      <c r="K41" s="94"/>
      <c r="L41" s="95" t="str">
        <f t="shared" si="108"/>
        <v>Location</v>
      </c>
      <c r="M41" s="96"/>
      <c r="N41" s="94" t="e">
        <f>VLOOKUP(M41,Master!$E:$F,2,FALSE)</f>
        <v>#N/A</v>
      </c>
      <c r="O41" s="50" t="e">
        <f t="shared" si="107"/>
        <v>#N/A</v>
      </c>
      <c r="P41" s="129" t="str">
        <f ca="1">IFERROR(IF($F$22="TEMPF",RTD("ice.xl",,"*H",$O41,P$7,"D",P$6,,,1)*(9/5)+32,RTD("ice.xl",,"*H",$O41,P$7,"D",P$6,,,1)*P$8),"-")</f>
        <v>-</v>
      </c>
      <c r="Q41" s="94" t="str">
        <f ca="1">IFERROR(IF($F$22="TEMPF",RTD("ice.xl",,"*H",$O41,Q$7,"D",Q$6,,,1)*(9/5)+32,RTD("ice.xl",,"*H",$O41,Q$7,"D",Q$6,,,1)*Q$8),"-")</f>
        <v>-</v>
      </c>
      <c r="R41" s="94" t="str">
        <f ca="1">IFERROR(IF($F$22="TEMPF",RTD("ice.xl",,"*H",$O41,R$7,"D",R$6,,,1)*(9/5)+32,RTD("ice.xl",,"*H",$O41,R$7,"D",R$6,,,1)*R$8),"-")</f>
        <v>-</v>
      </c>
      <c r="S41" s="103" t="str">
        <f ca="1">IFERROR(IF($F$22="TEMPF",RTD("ice.xl",,"*H",$O41,S$7,"D",S$6,,,1)*(9/5),RTD("ice.xl",,"*H",$O41,S$7,"D",S$6,,,1)*S$8),"-")</f>
        <v>-</v>
      </c>
      <c r="T41" s="104" t="str">
        <f ca="1">IFERROR(IF($F$22="TEMPF",RTD("ice.xl",,"*H",$O41,T$7,"D",T$6,,,1)*(9/5),RTD("ice.xl",,"*H",$O41,T$7,"D",T$6,,,1)*T$8),"-")</f>
        <v>-</v>
      </c>
      <c r="U41" s="129" t="str">
        <f ca="1">IFERROR(IF($F$22="TEMPF",RTD("ice.xl",,"*H",$O41,U$7,"D",U$6,,,1)*(9/5)+32,RTD("ice.xl",,"*H",$O41,U$7,"D",U$6,,,1)*U$8),"-")</f>
        <v>-</v>
      </c>
      <c r="V41" s="94" t="str">
        <f ca="1">IFERROR(IF($F$22="TEMPF",RTD("ice.xl",,"*H",$O41,V$7,"D",V$6,,,1)*(9/5)+32,RTD("ice.xl",,"*H",$O41,V$7,"D",V$6,,,1)*V$8),"-")</f>
        <v>-</v>
      </c>
      <c r="W41" s="94" t="str">
        <f ca="1">IFERROR(IF($F$22="TEMPF",RTD("ice.xl",,"*H",$O41,W$7,"D",W$6,,,1)*(9/5)+32,RTD("ice.xl",,"*H",$O41,W$7,"D",W$6,,,1)*W$8),"-")</f>
        <v>-</v>
      </c>
      <c r="X41" s="103" t="str">
        <f ca="1">IFERROR(IF($F$22="TEMPF",RTD("ice.xl",,"*H",$O41,X$7,"D",X$6,,,1)*(9/5),RTD("ice.xl",,"*H",$O41,X$7,"D",X$6,,,1)*X$8),"-")</f>
        <v>-</v>
      </c>
      <c r="Y41" s="104" t="str">
        <f ca="1">IFERROR(IF($F$22="TEMPF",RTD("ice.xl",,"*H",$O41,Y$7,"D",Y$6,,,1)*(9/5),RTD("ice.xl",,"*H",$O41,Y$7,"D",Y$6,,,1)*Y$8),"-")</f>
        <v>-</v>
      </c>
      <c r="Z41" s="129" t="str">
        <f ca="1">IFERROR(IF($F$22="TEMPF",RTD("ice.xl",,"*H",$O41,Z$7,"D",Z$6,,,1)*(9/5)+32,RTD("ice.xl",,"*H",$O41,Z$7,"D",Z$6,,,1)*Z$8),"-")</f>
        <v>-</v>
      </c>
      <c r="AA41" s="94" t="str">
        <f ca="1">IFERROR(IF($F$22="TEMPF",RTD("ice.xl",,"*H",$O41,AA$7,"D",AA$6,,,1)*(9/5)+32,RTD("ice.xl",,"*H",$O41,AA$7,"D",AA$6,,,1)*AA$8),"-")</f>
        <v>-</v>
      </c>
      <c r="AB41" s="94" t="str">
        <f ca="1">IFERROR(IF($F$22="TEMPF",RTD("ice.xl",,"*H",$O41,AB$7,"D",AB$6,,,1)*(9/5)+32,RTD("ice.xl",,"*H",$O41,AB$7,"D",AB$6,,,1)*AB$8),"-")</f>
        <v>-</v>
      </c>
      <c r="AC41" s="103" t="str">
        <f ca="1">IFERROR(IF($F$22="TEMPF",RTD("ice.xl",,"*H",$O41,AC$7,"D",AC$6,,,1)*(9/5),RTD("ice.xl",,"*H",$O41,AC$7,"D",AC$6,,,1)*AC$8),"-")</f>
        <v>-</v>
      </c>
      <c r="AD41" s="104" t="str">
        <f ca="1">IFERROR(IF($F$22="TEMPF",RTD("ice.xl",,"*H",$O41,AD$7,"D",AD$6,,,1)*(9/5),RTD("ice.xl",,"*H",$O41,AD$7,"D",AD$6,,,1)*AD$8),"-")</f>
        <v>-</v>
      </c>
      <c r="AE41" s="129" t="str">
        <f ca="1">IFERROR(IF($F$22="TEMPF",RTD("ice.xl",,"*H",$O41,AE$7,"D",AE$6,,,1)*(9/5)+32,RTD("ice.xl",,"*H",$O41,AE$7,"D",AE$6,,,1)*AE$8),"-")</f>
        <v>-</v>
      </c>
      <c r="AF41" s="94" t="str">
        <f ca="1">IFERROR(IF($F$22="TEMPF",RTD("ice.xl",,"*H",$O41,AF$7,"D",AF$6,,,1)*(9/5)+32,RTD("ice.xl",,"*H",$O41,AF$7,"D",AF$6,,,1)*AF$8),"-")</f>
        <v>-</v>
      </c>
      <c r="AG41" s="94" t="str">
        <f ca="1">IFERROR(IF($F$22="TEMPF",RTD("ice.xl",,"*H",$O41,AG$7,"D",AG$6,,,1)*(9/5)+32,RTD("ice.xl",,"*H",$O41,AG$7,"D",AG$6,,,1)*AG$8),"-")</f>
        <v>-</v>
      </c>
      <c r="AH41" s="103" t="str">
        <f ca="1">IFERROR(IF($F$22="TEMPF",RTD("ice.xl",,"*H",$O41,AH$7,"D",AH$6,,,1)*(9/5),RTD("ice.xl",,"*H",$O41,AH$7,"D",AH$6,,,1)*AH$8),"-")</f>
        <v>-</v>
      </c>
      <c r="AI41" s="104" t="str">
        <f ca="1">IFERROR(IF($F$22="TEMPF",RTD("ice.xl",,"*H",$O41,AI$7,"D",AI$6,,,1)*(9/5),RTD("ice.xl",,"*H",$O41,AI$7,"D",AI$6,,,1)*AI$8),"-")</f>
        <v>-</v>
      </c>
      <c r="AJ41" s="129" t="str">
        <f ca="1">IFERROR(IF($F$22="TEMPF",RTD("ice.xl",,"*H",$O41,AJ$7,"D",AJ$6,,,1)*(9/5)+32,RTD("ice.xl",,"*H",$O41,AJ$7,"D",AJ$6,,,1)*AJ$8),"-")</f>
        <v>-</v>
      </c>
      <c r="AK41" s="94" t="str">
        <f ca="1">IFERROR(IF($F$22="TEMPF",RTD("ice.xl",,"*H",$O41,AK$7,"D",AK$6,,,1)*(9/5)+32,RTD("ice.xl",,"*H",$O41,AK$7,"D",AK$6,,,1)*AK$8),"-")</f>
        <v>-</v>
      </c>
      <c r="AL41" s="94" t="str">
        <f ca="1">IFERROR(IF($F$22="TEMPF",RTD("ice.xl",,"*H",$O41,AL$7,"D",AL$6,,,1)*(9/5)+32,RTD("ice.xl",,"*H",$O41,AL$7,"D",AL$6,,,1)*AL$8),"-")</f>
        <v>-</v>
      </c>
      <c r="AM41" s="103" t="str">
        <f ca="1">IFERROR(IF($F$22="TEMPF",RTD("ice.xl",,"*H",$O41,AM$7,"D",AM$6,,,1)*(9/5),RTD("ice.xl",,"*H",$O41,AM$7,"D",AM$6,,,1)*AM$8),"-")</f>
        <v>-</v>
      </c>
      <c r="AN41" s="104" t="str">
        <f ca="1">IFERROR(IF($F$22="TEMPF",RTD("ice.xl",,"*H",$O41,AN$7,"D",AN$6,,,1)*(9/5),RTD("ice.xl",,"*H",$O41,AN$7,"D",AN$6,,,1)*AN$8),"-")</f>
        <v>-</v>
      </c>
      <c r="AO41" s="129" t="str">
        <f ca="1">IFERROR(IF($F$22="TEMPF",RTD("ice.xl",,"*H",$O41,AO$7,"D",AO$6,,,1)*(9/5)+32,RTD("ice.xl",,"*H",$O41,AO$7,"D",AO$6,,,1)*AO$8),"-")</f>
        <v>-</v>
      </c>
      <c r="AP41" s="94" t="str">
        <f ca="1">IFERROR(IF($F$22="TEMPF",RTD("ice.xl",,"*H",$O41,AP$7,"D",AP$6,,,1)*(9/5)+32,RTD("ice.xl",,"*H",$O41,AP$7,"D",AP$6,,,1)*AP$8),"-")</f>
        <v>-</v>
      </c>
      <c r="AQ41" s="94" t="str">
        <f ca="1">IFERROR(IF($F$22="TEMPF",RTD("ice.xl",,"*H",$O41,AQ$7,"D",AQ$6,,,1)*(9/5)+32,RTD("ice.xl",,"*H",$O41,AQ$7,"D",AQ$6,,,1)*AQ$8),"-")</f>
        <v>-</v>
      </c>
      <c r="AR41" s="103" t="str">
        <f ca="1">IFERROR(IF($F$22="TEMPF",RTD("ice.xl",,"*H",$O41,AR$7,"D",AR$6,,,1)*(9/5),RTD("ice.xl",,"*H",$O41,AR$7,"D",AR$6,,,1)*AR$8),"-")</f>
        <v>-</v>
      </c>
      <c r="AS41" s="104" t="str">
        <f ca="1">IFERROR(IF($F$22="TEMPF",RTD("ice.xl",,"*H",$O41,AS$7,"D",AS$6,,,1)*(9/5),RTD("ice.xl",,"*H",$O41,AS$7,"D",AS$6,,,1)*AS$8),"-")</f>
        <v>-</v>
      </c>
      <c r="AT41" s="129" t="str">
        <f ca="1">IFERROR(IF($F$22="TEMPF",RTD("ice.xl",,"*H",$O41,AT$7,"D",AT$6,,,1)*(9/5)+32,RTD("ice.xl",,"*H",$O41,AT$7,"D",AT$6,,,1)*AT$8),"-")</f>
        <v>-</v>
      </c>
      <c r="AU41" s="94" t="str">
        <f ca="1">IFERROR(IF($F$22="TEMPF",RTD("ice.xl",,"*H",$O41,AU$7,"D",AU$6,,,1)*(9/5)+32,RTD("ice.xl",,"*H",$O41,AU$7,"D",AU$6,,,1)*AU$8),"-")</f>
        <v>-</v>
      </c>
      <c r="AV41" s="94" t="str">
        <f ca="1">IFERROR(IF($F$22="TEMPF",RTD("ice.xl",,"*H",$O41,AV$7,"D",AV$6,,,1)*(9/5)+32,RTD("ice.xl",,"*H",$O41,AV$7,"D",AV$6,,,1)*AV$8),"-")</f>
        <v>-</v>
      </c>
      <c r="AW41" s="103" t="str">
        <f ca="1">IFERROR(IF($F$22="TEMPF",RTD("ice.xl",,"*H",$O41,AW$7,"D",AW$6,,,1)*(9/5),RTD("ice.xl",,"*H",$O41,AW$7,"D",AW$6,,,1)*AW$8),"-")</f>
        <v>-</v>
      </c>
      <c r="AX41" s="104" t="str">
        <f ca="1">IFERROR(IF($F$22="TEMPF",RTD("ice.xl",,"*H",$O41,AX$7,"D",AX$6,,,1)*(9/5),RTD("ice.xl",,"*H",$O41,AX$7,"D",AX$6,,,1)*AX$8),"-")</f>
        <v>-</v>
      </c>
      <c r="AY41" s="129" t="str">
        <f ca="1">IFERROR(IF($F$22="TEMPF",RTD("ice.xl",,"*H",$O41,AY$7,"D",AY$6,,,1)*(9/5)+32,RTD("ice.xl",,"*H",$O41,AY$7,"D",AY$6,,,1)*AY$8),"-")</f>
        <v>-</v>
      </c>
      <c r="AZ41" s="94" t="str">
        <f ca="1">IFERROR(IF($F$22="TEMPF",RTD("ice.xl",,"*H",$O41,AZ$7,"D",AZ$6,,,1)*(9/5)+32,RTD("ice.xl",,"*H",$O41,AZ$7,"D",AZ$6,,,1)*AZ$8),"-")</f>
        <v>-</v>
      </c>
      <c r="BA41" s="94" t="str">
        <f ca="1">IFERROR(IF($F$22="TEMPF",RTD("ice.xl",,"*H",$O41,BA$7,"D",BA$6,,,1)*(9/5)+32,RTD("ice.xl",,"*H",$O41,BA$7,"D",BA$6,,,1)*BA$8),"-")</f>
        <v>-</v>
      </c>
      <c r="BB41" s="103" t="str">
        <f ca="1">IFERROR(IF($F$22="TEMPF",RTD("ice.xl",,"*H",$O41,BB$7,"D",BB$6,,,1)*(9/5),RTD("ice.xl",,"*H",$O41,BB$7,"D",BB$6,,,1)*BB$8),"-")</f>
        <v>-</v>
      </c>
      <c r="BC41" s="104" t="str">
        <f ca="1">IFERROR(IF($F$22="TEMPF",RTD("ice.xl",,"*H",$O41,BC$7,"D",BC$6,,,1)*(9/5),RTD("ice.xl",,"*H",$O41,BC$7,"D",BC$6,,,1)*BC$8),"-")</f>
        <v>-</v>
      </c>
      <c r="BD41" s="129" t="str">
        <f ca="1">IFERROR(IF($F$22="TEMPF",RTD("ice.xl",,"*H",$O41,BD$7,"D",BD$6,,,1)*(9/5)+32,RTD("ice.xl",,"*H",$O41,BD$7,"D",BD$6,,,1)*BD$8),"-")</f>
        <v>-</v>
      </c>
      <c r="BE41" s="94" t="str">
        <f ca="1">IFERROR(IF($F$22="TEMPF",RTD("ice.xl",,"*H",$O41,BE$7,"D",BE$6,,,1)*(9/5)+32,RTD("ice.xl",,"*H",$O41,BE$7,"D",BE$6,,,1)*BE$8),"-")</f>
        <v>-</v>
      </c>
      <c r="BF41" s="94" t="str">
        <f ca="1">IFERROR(IF($F$22="TEMPF",RTD("ice.xl",,"*H",$O41,BF$7,"D",BF$6,,,1)*(9/5)+32,RTD("ice.xl",,"*H",$O41,BF$7,"D",BF$6,,,1)*BF$8),"-")</f>
        <v>-</v>
      </c>
      <c r="BG41" s="103" t="str">
        <f ca="1">IFERROR(IF($F$22="TEMPF",RTD("ice.xl",,"*H",$O41,BG$7,"D",BG$6,,,1)*(9/5),RTD("ice.xl",,"*H",$O41,BG$7,"D",BG$6,,,1)*BG$8),"-")</f>
        <v>-</v>
      </c>
      <c r="BH41" s="104" t="str">
        <f ca="1">IFERROR(IF($F$22="TEMPF",RTD("ice.xl",,"*H",$O41,BH$7,"D",BH$6,,,1)*(9/5),RTD("ice.xl",,"*H",$O41,BH$7,"D",BH$6,,,1)*BH$8),"-")</f>
        <v>-</v>
      </c>
      <c r="BI41" s="129" t="str">
        <f ca="1">IFERROR(IF($F$22="TEMPF",RTD("ice.xl",,"*H",$O41,BI$7,"D",BI$6,,,1)*(9/5)+32,RTD("ice.xl",,"*H",$O41,BI$7,"D",BI$6,,,1)*BI$8),"-")</f>
        <v>-</v>
      </c>
      <c r="BJ41" s="94" t="str">
        <f ca="1">IFERROR(IF($F$22="TEMPF",RTD("ice.xl",,"*H",$O41,BJ$7,"D",BJ$6,,,1)*(9/5)+32,RTD("ice.xl",,"*H",$O41,BJ$7,"D",BJ$6,,,1)*BJ$8),"-")</f>
        <v>-</v>
      </c>
      <c r="BK41" s="94" t="str">
        <f ca="1">IFERROR(IF($F$22="TEMPF",RTD("ice.xl",,"*H",$O41,BK$7,"D",BK$6,,,1)*(9/5)+32,RTD("ice.xl",,"*H",$O41,BK$7,"D",BK$6,,,1)*BK$8),"-")</f>
        <v>-</v>
      </c>
      <c r="BL41" s="103" t="str">
        <f ca="1">IFERROR(IF($F$22="TEMPF",RTD("ice.xl",,"*H",$O41,BL$7,"D",BL$6,,,1)*(9/5),RTD("ice.xl",,"*H",$O41,BL$7,"D",BL$6,,,1)*BL$8),"-")</f>
        <v>-</v>
      </c>
      <c r="BM41" s="104" t="str">
        <f ca="1">IFERROR(IF($F$22="TEMPF",RTD("ice.xl",,"*H",$O41,BM$7,"D",BM$6,,,1)*(9/5),RTD("ice.xl",,"*H",$O41,BM$7,"D",BM$6,,,1)*BM$8),"-")</f>
        <v>-</v>
      </c>
      <c r="BN41" s="129" t="str">
        <f ca="1">IFERROR(IF($F$22="TEMPF",RTD("ice.xl",,"*H",$O41,BN$7,"D",BN$6,,,1)*(9/5)+32,RTD("ice.xl",,"*H",$O41,BN$7,"D",BN$6,,,1)*BN$8),"-")</f>
        <v>-</v>
      </c>
      <c r="BO41" s="94" t="str">
        <f ca="1">IFERROR(IF($F$22="TEMPF",RTD("ice.xl",,"*H",$O41,BO$7,"D",BO$6,,,1)*(9/5)+32,RTD("ice.xl",,"*H",$O41,BO$7,"D",BO$6,,,1)*BO$8),"-")</f>
        <v>-</v>
      </c>
      <c r="BP41" s="94" t="str">
        <f ca="1">IFERROR(IF($F$22="TEMPF",RTD("ice.xl",,"*H",$O41,BP$7,"D",BP$6,,,1)*(9/5)+32,RTD("ice.xl",,"*H",$O41,BP$7,"D",BP$6,,,1)*BP$8),"-")</f>
        <v>-</v>
      </c>
      <c r="BQ41" s="103" t="str">
        <f ca="1">IFERROR(IF($F$22="TEMPF",RTD("ice.xl",,"*H",$O41,BQ$7,"D",BQ$6,,,1)*(9/5),RTD("ice.xl",,"*H",$O41,BQ$7,"D",BQ$6,,,1)*BQ$8),"-")</f>
        <v>-</v>
      </c>
      <c r="BR41" s="104" t="str">
        <f ca="1">IFERROR(IF($F$22="TEMPF",RTD("ice.xl",,"*H",$O41,BR$7,"D",BR$6,,,1)*(9/5),RTD("ice.xl",,"*H",$O41,BR$7,"D",BR$6,,,1)*BR$8),"-")</f>
        <v>-</v>
      </c>
      <c r="BS41" s="129" t="str">
        <f ca="1">IFERROR(IF($F$22="TEMPF",RTD("ice.xl",,"*H",$O41,BS$7,"D",BS$6,,,1)*(9/5)+32,RTD("ice.xl",,"*H",$O41,BS$7,"D",BS$6,,,1)*BS$8),"-")</f>
        <v>-</v>
      </c>
      <c r="BT41" s="94" t="str">
        <f ca="1">IFERROR(IF($F$22="TEMPF",RTD("ice.xl",,"*H",$O41,BT$7,"D",BT$6,,,1)*(9/5)+32,RTD("ice.xl",,"*H",$O41,BT$7,"D",BT$6,,,1)*BT$8),"-")</f>
        <v>-</v>
      </c>
      <c r="BU41" s="94" t="str">
        <f ca="1">IFERROR(IF($F$22="TEMPF",RTD("ice.xl",,"*H",$O41,BU$7,"D",BU$6,,,1)*(9/5)+32,RTD("ice.xl",,"*H",$O41,BU$7,"D",BU$6,,,1)*BU$8),"-")</f>
        <v>-</v>
      </c>
      <c r="BV41" s="103" t="str">
        <f ca="1">IFERROR(IF($F$22="TEMPF",RTD("ice.xl",,"*H",$O41,BV$7,"D",BV$6,,,1)*(9/5),RTD("ice.xl",,"*H",$O41,BV$7,"D",BV$6,,,1)*BV$8),"-")</f>
        <v>-</v>
      </c>
      <c r="BW41" s="104" t="str">
        <f ca="1">IFERROR(IF($F$22="TEMPF",RTD("ice.xl",,"*H",$O41,BW$7,"D",BW$6,,,1)*(9/5),RTD("ice.xl",,"*H",$O41,BW$7,"D",BW$6,,,1)*BW$8),"-")</f>
        <v>-</v>
      </c>
      <c r="BX41" s="129" t="str">
        <f ca="1">IFERROR(IF($F$22="TEMPF",RTD("ice.xl",,"*H",$O41,BX$7,"D",BX$6,,,1)*(9/5)+32,RTD("ice.xl",,"*H",$O41,BX$7,"D",BX$6,,,1)*BX$8),"-")</f>
        <v>-</v>
      </c>
      <c r="BY41" s="94" t="str">
        <f ca="1">IFERROR(IF($F$22="TEMPF",RTD("ice.xl",,"*H",$O41,BY$7,"D",BY$6,,,1)*(9/5)+32,RTD("ice.xl",,"*H",$O41,BY$7,"D",BY$6,,,1)*BY$8),"-")</f>
        <v>-</v>
      </c>
      <c r="BZ41" s="94" t="str">
        <f ca="1">IFERROR(IF($F$22="TEMPF",RTD("ice.xl",,"*H",$O41,BZ$7,"D",BZ$6,,,1)*(9/5)+32,RTD("ice.xl",,"*H",$O41,BZ$7,"D",BZ$6,,,1)*BZ$8),"-")</f>
        <v>-</v>
      </c>
      <c r="CA41" s="103" t="str">
        <f ca="1">IFERROR(IF($F$22="TEMPF",RTD("ice.xl",,"*H",$O41,CA$7,"D",CA$6,,,1)*(9/5),RTD("ice.xl",,"*H",$O41,CA$7,"D",CA$6,,,1)*CA$8),"-")</f>
        <v>-</v>
      </c>
      <c r="CB41" s="104" t="str">
        <f ca="1">IFERROR(IF($F$22="TEMPF",RTD("ice.xl",,"*H",$O41,CB$7,"D",CB$6,,,1)*(9/5),RTD("ice.xl",,"*H",$O41,CB$7,"D",CB$6,,,1)*CB$8),"-")</f>
        <v>-</v>
      </c>
      <c r="CC41" s="129" t="str">
        <f ca="1">IFERROR(IF($F$22="TEMPF",RTD("ice.xl",,"*H",$O41,CC$7,"D",CC$6,,,1)*(9/5)+32,RTD("ice.xl",,"*H",$O41,CC$7,"D",CC$6,,,1)*CC$8),"-")</f>
        <v>-</v>
      </c>
      <c r="CD41" s="94" t="str">
        <f ca="1">IFERROR(IF($F$22="TEMPF",RTD("ice.xl",,"*H",$O41,CD$7,"D",CD$6,,,1)*(9/5)+32,RTD("ice.xl",,"*H",$O41,CD$7,"D",CD$6,,,1)*CD$8),"-")</f>
        <v>-</v>
      </c>
      <c r="CE41" s="94" t="str">
        <f ca="1">IFERROR(IF($F$22="TEMPF",RTD("ice.xl",,"*H",$O41,CE$7,"D",CE$6,,,1)*(9/5)+32,RTD("ice.xl",,"*H",$O41,CE$7,"D",CE$6,,,1)*CE$8),"-")</f>
        <v>-</v>
      </c>
      <c r="CF41" s="103" t="str">
        <f ca="1">IFERROR(IF($F$22="TEMPF",RTD("ice.xl",,"*H",$O41,CF$7,"D",CF$6,,,1)*(9/5),RTD("ice.xl",,"*H",$O41,CF$7,"D",CF$6,,,1)*CF$8),"-")</f>
        <v>-</v>
      </c>
      <c r="CG41" s="104" t="str">
        <f ca="1">IFERROR(IF($F$22="TEMPF",RTD("ice.xl",,"*H",$O41,CG$7,"D",CG$6,,,1)*(9/5),RTD("ice.xl",,"*H",$O41,CG$7,"D",CG$6,,,1)*CG$8),"-")</f>
        <v>-</v>
      </c>
      <c r="CH41" s="129" t="str">
        <f ca="1">IFERROR(IF($F$22="TEMPF",RTD("ice.xl",,"*H",$O41,CH$7,"D",CH$6,,,1)*(9/5)+32,RTD("ice.xl",,"*H",$O41,CH$7,"D",CH$6,,,1)*CH$8),"-")</f>
        <v>-</v>
      </c>
      <c r="CI41" s="94" t="str">
        <f ca="1">IFERROR(IF($F$22="TEMPF",RTD("ice.xl",,"*H",$O41,CI$7,"D",CI$6,,,1)*(9/5)+32,RTD("ice.xl",,"*H",$O41,CI$7,"D",CI$6,,,1)*CI$8),"-")</f>
        <v>-</v>
      </c>
      <c r="CJ41" s="94" t="str">
        <f ca="1">IFERROR(IF($F$22="TEMPF",RTD("ice.xl",,"*H",$O41,CJ$7,"D",CJ$6,,,1)*(9/5)+32,RTD("ice.xl",,"*H",$O41,CJ$7,"D",CJ$6,,,1)*CJ$8),"-")</f>
        <v>-</v>
      </c>
      <c r="CK41" s="103" t="str">
        <f ca="1">IFERROR(IF($F$22="TEMPF",RTD("ice.xl",,"*H",$O41,CK$7,"D",CK$6,,,1)*(9/5),RTD("ice.xl",,"*H",$O41,CK$7,"D",CK$6,,,1)*CK$8),"-")</f>
        <v>-</v>
      </c>
      <c r="CL41" s="104" t="str">
        <f ca="1">IFERROR(IF($F$22="TEMPF",RTD("ice.xl",,"*H",$O41,CL$7,"D",CL$6,,,1)*(9/5),RTD("ice.xl",,"*H",$O41,CL$7,"D",CL$6,,,1)*CL$8),"-")</f>
        <v>-</v>
      </c>
      <c r="CM41" s="101" t="str">
        <f ca="1">IFERROR(IF($F$22="TEMPF",RTD("ice.xl",,"*H",$O41,CM$7,"D",CM$6,,,1)*(9/5)+32,RTD("ice.xl",,"*H",$O41,CM$7,"D",CM$6,,,1)*CM$8),"-")</f>
        <v>-</v>
      </c>
      <c r="CN41" s="102" t="str">
        <f ca="1">IFERROR(IF($F$22="TEMPF",RTD("ice.xl",,"*H",$O41,CN$7,"D",CN$6,,,1)*(9/5)+32,RTD("ice.xl",,"*H",$O41,CN$7,"D",CN$6,,,1)*CN$8),"-")</f>
        <v>-</v>
      </c>
      <c r="CO41" s="102" t="str">
        <f ca="1">IFERROR(IF($F$22="TEMPF",RTD("ice.xl",,"*H",$O41,CO$7,"D",CO$6,,,1)*(9/5)+32,RTD("ice.xl",,"*H",$O41,CO$7,"D",CO$6,,,1)*CO$8),"-")</f>
        <v>-</v>
      </c>
      <c r="CP41" s="103" t="str">
        <f ca="1">IFERROR(IF($F$22="TEMPF",RTD("ice.xl",,"*H",$O41,CP$7,"D",CP$6,,,1)*(9/5),RTD("ice.xl",,"*H",$O41,CP$7,"D",CP$6,,,1)*CP$8),"-")</f>
        <v>-</v>
      </c>
      <c r="CQ41" s="104" t="str">
        <f ca="1">IFERROR(IF($F$22="TEMPF",RTD("ice.xl",,"*H",$O41,CQ$7,"D",CQ$6,,,1)*(9/5),RTD("ice.xl",,"*H",$O41,CQ$7,"D",CQ$6,,,1)*CQ$8),"-")</f>
        <v>-</v>
      </c>
    </row>
    <row r="42" spans="9:95" x14ac:dyDescent="0.35">
      <c r="I42" s="94"/>
      <c r="J42" s="95" t="e">
        <f>VLOOKUP($I42,Master!$R$2:$S$10,2,FALSE)</f>
        <v>#N/A</v>
      </c>
      <c r="K42" s="94"/>
      <c r="L42" s="95" t="str">
        <f t="shared" si="108"/>
        <v>Location</v>
      </c>
      <c r="M42" s="96"/>
      <c r="N42" s="94" t="e">
        <f>VLOOKUP(M42,Master!$E:$F,2,FALSE)</f>
        <v>#N/A</v>
      </c>
      <c r="O42" s="50" t="e">
        <f t="shared" si="107"/>
        <v>#N/A</v>
      </c>
      <c r="P42" s="129" t="str">
        <f ca="1">IFERROR(IF($F$22="TEMPF",RTD("ice.xl",,"*H",$O42,P$7,"D",P$6,,,1)*(9/5)+32,RTD("ice.xl",,"*H",$O42,P$7,"D",P$6,,,1)*P$8),"-")</f>
        <v>-</v>
      </c>
      <c r="Q42" s="94" t="str">
        <f ca="1">IFERROR(IF($F$22="TEMPF",RTD("ice.xl",,"*H",$O42,Q$7,"D",Q$6,,,1)*(9/5)+32,RTD("ice.xl",,"*H",$O42,Q$7,"D",Q$6,,,1)*Q$8),"-")</f>
        <v>-</v>
      </c>
      <c r="R42" s="94" t="str">
        <f ca="1">IFERROR(IF($F$22="TEMPF",RTD("ice.xl",,"*H",$O42,R$7,"D",R$6,,,1)*(9/5)+32,RTD("ice.xl",,"*H",$O42,R$7,"D",R$6,,,1)*R$8),"-")</f>
        <v>-</v>
      </c>
      <c r="S42" s="103" t="str">
        <f ca="1">IFERROR(IF($F$22="TEMPF",RTD("ice.xl",,"*H",$O42,S$7,"D",S$6,,,1)*(9/5),RTD("ice.xl",,"*H",$O42,S$7,"D",S$6,,,1)*S$8),"-")</f>
        <v>-</v>
      </c>
      <c r="T42" s="104" t="str">
        <f ca="1">IFERROR(IF($F$22="TEMPF",RTD("ice.xl",,"*H",$O42,T$7,"D",T$6,,,1)*(9/5),RTD("ice.xl",,"*H",$O42,T$7,"D",T$6,,,1)*T$8),"-")</f>
        <v>-</v>
      </c>
      <c r="U42" s="129" t="str">
        <f ca="1">IFERROR(IF($F$22="TEMPF",RTD("ice.xl",,"*H",$O42,U$7,"D",U$6,,,1)*(9/5)+32,RTD("ice.xl",,"*H",$O42,U$7,"D",U$6,,,1)*U$8),"-")</f>
        <v>-</v>
      </c>
      <c r="V42" s="94" t="str">
        <f ca="1">IFERROR(IF($F$22="TEMPF",RTD("ice.xl",,"*H",$O42,V$7,"D",V$6,,,1)*(9/5)+32,RTD("ice.xl",,"*H",$O42,V$7,"D",V$6,,,1)*V$8),"-")</f>
        <v>-</v>
      </c>
      <c r="W42" s="94" t="str">
        <f ca="1">IFERROR(IF($F$22="TEMPF",RTD("ice.xl",,"*H",$O42,W$7,"D",W$6,,,1)*(9/5)+32,RTD("ice.xl",,"*H",$O42,W$7,"D",W$6,,,1)*W$8),"-")</f>
        <v>-</v>
      </c>
      <c r="X42" s="103" t="str">
        <f ca="1">IFERROR(IF($F$22="TEMPF",RTD("ice.xl",,"*H",$O42,X$7,"D",X$6,,,1)*(9/5),RTD("ice.xl",,"*H",$O42,X$7,"D",X$6,,,1)*X$8),"-")</f>
        <v>-</v>
      </c>
      <c r="Y42" s="104" t="str">
        <f ca="1">IFERROR(IF($F$22="TEMPF",RTD("ice.xl",,"*H",$O42,Y$7,"D",Y$6,,,1)*(9/5),RTD("ice.xl",,"*H",$O42,Y$7,"D",Y$6,,,1)*Y$8),"-")</f>
        <v>-</v>
      </c>
      <c r="Z42" s="129" t="str">
        <f ca="1">IFERROR(IF($F$22="TEMPF",RTD("ice.xl",,"*H",$O42,Z$7,"D",Z$6,,,1)*(9/5)+32,RTD("ice.xl",,"*H",$O42,Z$7,"D",Z$6,,,1)*Z$8),"-")</f>
        <v>-</v>
      </c>
      <c r="AA42" s="94" t="str">
        <f ca="1">IFERROR(IF($F$22="TEMPF",RTD("ice.xl",,"*H",$O42,AA$7,"D",AA$6,,,1)*(9/5)+32,RTD("ice.xl",,"*H",$O42,AA$7,"D",AA$6,,,1)*AA$8),"-")</f>
        <v>-</v>
      </c>
      <c r="AB42" s="94" t="str">
        <f ca="1">IFERROR(IF($F$22="TEMPF",RTD("ice.xl",,"*H",$O42,AB$7,"D",AB$6,,,1)*(9/5)+32,RTD("ice.xl",,"*H",$O42,AB$7,"D",AB$6,,,1)*AB$8),"-")</f>
        <v>-</v>
      </c>
      <c r="AC42" s="103" t="str">
        <f ca="1">IFERROR(IF($F$22="TEMPF",RTD("ice.xl",,"*H",$O42,AC$7,"D",AC$6,,,1)*(9/5),RTD("ice.xl",,"*H",$O42,AC$7,"D",AC$6,,,1)*AC$8),"-")</f>
        <v>-</v>
      </c>
      <c r="AD42" s="104" t="str">
        <f ca="1">IFERROR(IF($F$22="TEMPF",RTD("ice.xl",,"*H",$O42,AD$7,"D",AD$6,,,1)*(9/5),RTD("ice.xl",,"*H",$O42,AD$7,"D",AD$6,,,1)*AD$8),"-")</f>
        <v>-</v>
      </c>
      <c r="AE42" s="129" t="str">
        <f ca="1">IFERROR(IF($F$22="TEMPF",RTD("ice.xl",,"*H",$O42,AE$7,"D",AE$6,,,1)*(9/5)+32,RTD("ice.xl",,"*H",$O42,AE$7,"D",AE$6,,,1)*AE$8),"-")</f>
        <v>-</v>
      </c>
      <c r="AF42" s="94" t="str">
        <f ca="1">IFERROR(IF($F$22="TEMPF",RTD("ice.xl",,"*H",$O42,AF$7,"D",AF$6,,,1)*(9/5)+32,RTD("ice.xl",,"*H",$O42,AF$7,"D",AF$6,,,1)*AF$8),"-")</f>
        <v>-</v>
      </c>
      <c r="AG42" s="94" t="str">
        <f ca="1">IFERROR(IF($F$22="TEMPF",RTD("ice.xl",,"*H",$O42,AG$7,"D",AG$6,,,1)*(9/5)+32,RTD("ice.xl",,"*H",$O42,AG$7,"D",AG$6,,,1)*AG$8),"-")</f>
        <v>-</v>
      </c>
      <c r="AH42" s="103" t="str">
        <f ca="1">IFERROR(IF($F$22="TEMPF",RTD("ice.xl",,"*H",$O42,AH$7,"D",AH$6,,,1)*(9/5),RTD("ice.xl",,"*H",$O42,AH$7,"D",AH$6,,,1)*AH$8),"-")</f>
        <v>-</v>
      </c>
      <c r="AI42" s="104" t="str">
        <f ca="1">IFERROR(IF($F$22="TEMPF",RTD("ice.xl",,"*H",$O42,AI$7,"D",AI$6,,,1)*(9/5),RTD("ice.xl",,"*H",$O42,AI$7,"D",AI$6,,,1)*AI$8),"-")</f>
        <v>-</v>
      </c>
      <c r="AJ42" s="129" t="str">
        <f ca="1">IFERROR(IF($F$22="TEMPF",RTD("ice.xl",,"*H",$O42,AJ$7,"D",AJ$6,,,1)*(9/5)+32,RTD("ice.xl",,"*H",$O42,AJ$7,"D",AJ$6,,,1)*AJ$8),"-")</f>
        <v>-</v>
      </c>
      <c r="AK42" s="94" t="str">
        <f ca="1">IFERROR(IF($F$22="TEMPF",RTD("ice.xl",,"*H",$O42,AK$7,"D",AK$6,,,1)*(9/5)+32,RTD("ice.xl",,"*H",$O42,AK$7,"D",AK$6,,,1)*AK$8),"-")</f>
        <v>-</v>
      </c>
      <c r="AL42" s="94" t="str">
        <f ca="1">IFERROR(IF($F$22="TEMPF",RTD("ice.xl",,"*H",$O42,AL$7,"D",AL$6,,,1)*(9/5)+32,RTD("ice.xl",,"*H",$O42,AL$7,"D",AL$6,,,1)*AL$8),"-")</f>
        <v>-</v>
      </c>
      <c r="AM42" s="103" t="str">
        <f ca="1">IFERROR(IF($F$22="TEMPF",RTD("ice.xl",,"*H",$O42,AM$7,"D",AM$6,,,1)*(9/5),RTD("ice.xl",,"*H",$O42,AM$7,"D",AM$6,,,1)*AM$8),"-")</f>
        <v>-</v>
      </c>
      <c r="AN42" s="104" t="str">
        <f ca="1">IFERROR(IF($F$22="TEMPF",RTD("ice.xl",,"*H",$O42,AN$7,"D",AN$6,,,1)*(9/5),RTD("ice.xl",,"*H",$O42,AN$7,"D",AN$6,,,1)*AN$8),"-")</f>
        <v>-</v>
      </c>
      <c r="AO42" s="129" t="str">
        <f ca="1">IFERROR(IF($F$22="TEMPF",RTD("ice.xl",,"*H",$O42,AO$7,"D",AO$6,,,1)*(9/5)+32,RTD("ice.xl",,"*H",$O42,AO$7,"D",AO$6,,,1)*AO$8),"-")</f>
        <v>-</v>
      </c>
      <c r="AP42" s="94" t="str">
        <f ca="1">IFERROR(IF($F$22="TEMPF",RTD("ice.xl",,"*H",$O42,AP$7,"D",AP$6,,,1)*(9/5)+32,RTD("ice.xl",,"*H",$O42,AP$7,"D",AP$6,,,1)*AP$8),"-")</f>
        <v>-</v>
      </c>
      <c r="AQ42" s="94" t="str">
        <f ca="1">IFERROR(IF($F$22="TEMPF",RTD("ice.xl",,"*H",$O42,AQ$7,"D",AQ$6,,,1)*(9/5)+32,RTD("ice.xl",,"*H",$O42,AQ$7,"D",AQ$6,,,1)*AQ$8),"-")</f>
        <v>-</v>
      </c>
      <c r="AR42" s="103" t="str">
        <f ca="1">IFERROR(IF($F$22="TEMPF",RTD("ice.xl",,"*H",$O42,AR$7,"D",AR$6,,,1)*(9/5),RTD("ice.xl",,"*H",$O42,AR$7,"D",AR$6,,,1)*AR$8),"-")</f>
        <v>-</v>
      </c>
      <c r="AS42" s="104" t="str">
        <f ca="1">IFERROR(IF($F$22="TEMPF",RTD("ice.xl",,"*H",$O42,AS$7,"D",AS$6,,,1)*(9/5),RTD("ice.xl",,"*H",$O42,AS$7,"D",AS$6,,,1)*AS$8),"-")</f>
        <v>-</v>
      </c>
      <c r="AT42" s="129" t="str">
        <f ca="1">IFERROR(IF($F$22="TEMPF",RTD("ice.xl",,"*H",$O42,AT$7,"D",AT$6,,,1)*(9/5)+32,RTD("ice.xl",,"*H",$O42,AT$7,"D",AT$6,,,1)*AT$8),"-")</f>
        <v>-</v>
      </c>
      <c r="AU42" s="94" t="str">
        <f ca="1">IFERROR(IF($F$22="TEMPF",RTD("ice.xl",,"*H",$O42,AU$7,"D",AU$6,,,1)*(9/5)+32,RTD("ice.xl",,"*H",$O42,AU$7,"D",AU$6,,,1)*AU$8),"-")</f>
        <v>-</v>
      </c>
      <c r="AV42" s="94" t="str">
        <f ca="1">IFERROR(IF($F$22="TEMPF",RTD("ice.xl",,"*H",$O42,AV$7,"D",AV$6,,,1)*(9/5)+32,RTD("ice.xl",,"*H",$O42,AV$7,"D",AV$6,,,1)*AV$8),"-")</f>
        <v>-</v>
      </c>
      <c r="AW42" s="103" t="str">
        <f ca="1">IFERROR(IF($F$22="TEMPF",RTD("ice.xl",,"*H",$O42,AW$7,"D",AW$6,,,1)*(9/5),RTD("ice.xl",,"*H",$O42,AW$7,"D",AW$6,,,1)*AW$8),"-")</f>
        <v>-</v>
      </c>
      <c r="AX42" s="104" t="str">
        <f ca="1">IFERROR(IF($F$22="TEMPF",RTD("ice.xl",,"*H",$O42,AX$7,"D",AX$6,,,1)*(9/5),RTD("ice.xl",,"*H",$O42,AX$7,"D",AX$6,,,1)*AX$8),"-")</f>
        <v>-</v>
      </c>
      <c r="AY42" s="129" t="str">
        <f ca="1">IFERROR(IF($F$22="TEMPF",RTD("ice.xl",,"*H",$O42,AY$7,"D",AY$6,,,1)*(9/5)+32,RTD("ice.xl",,"*H",$O42,AY$7,"D",AY$6,,,1)*AY$8),"-")</f>
        <v>-</v>
      </c>
      <c r="AZ42" s="94" t="str">
        <f ca="1">IFERROR(IF($F$22="TEMPF",RTD("ice.xl",,"*H",$O42,AZ$7,"D",AZ$6,,,1)*(9/5)+32,RTD("ice.xl",,"*H",$O42,AZ$7,"D",AZ$6,,,1)*AZ$8),"-")</f>
        <v>-</v>
      </c>
      <c r="BA42" s="94" t="str">
        <f ca="1">IFERROR(IF($F$22="TEMPF",RTD("ice.xl",,"*H",$O42,BA$7,"D",BA$6,,,1)*(9/5)+32,RTD("ice.xl",,"*H",$O42,BA$7,"D",BA$6,,,1)*BA$8),"-")</f>
        <v>-</v>
      </c>
      <c r="BB42" s="103" t="str">
        <f ca="1">IFERROR(IF($F$22="TEMPF",RTD("ice.xl",,"*H",$O42,BB$7,"D",BB$6,,,1)*(9/5),RTD("ice.xl",,"*H",$O42,BB$7,"D",BB$6,,,1)*BB$8),"-")</f>
        <v>-</v>
      </c>
      <c r="BC42" s="104" t="str">
        <f ca="1">IFERROR(IF($F$22="TEMPF",RTD("ice.xl",,"*H",$O42,BC$7,"D",BC$6,,,1)*(9/5),RTD("ice.xl",,"*H",$O42,BC$7,"D",BC$6,,,1)*BC$8),"-")</f>
        <v>-</v>
      </c>
      <c r="BD42" s="129" t="str">
        <f ca="1">IFERROR(IF($F$22="TEMPF",RTD("ice.xl",,"*H",$O42,BD$7,"D",BD$6,,,1)*(9/5)+32,RTD("ice.xl",,"*H",$O42,BD$7,"D",BD$6,,,1)*BD$8),"-")</f>
        <v>-</v>
      </c>
      <c r="BE42" s="94" t="str">
        <f ca="1">IFERROR(IF($F$22="TEMPF",RTD("ice.xl",,"*H",$O42,BE$7,"D",BE$6,,,1)*(9/5)+32,RTD("ice.xl",,"*H",$O42,BE$7,"D",BE$6,,,1)*BE$8),"-")</f>
        <v>-</v>
      </c>
      <c r="BF42" s="94" t="str">
        <f ca="1">IFERROR(IF($F$22="TEMPF",RTD("ice.xl",,"*H",$O42,BF$7,"D",BF$6,,,1)*(9/5)+32,RTD("ice.xl",,"*H",$O42,BF$7,"D",BF$6,,,1)*BF$8),"-")</f>
        <v>-</v>
      </c>
      <c r="BG42" s="103" t="str">
        <f ca="1">IFERROR(IF($F$22="TEMPF",RTD("ice.xl",,"*H",$O42,BG$7,"D",BG$6,,,1)*(9/5),RTD("ice.xl",,"*H",$O42,BG$7,"D",BG$6,,,1)*BG$8),"-")</f>
        <v>-</v>
      </c>
      <c r="BH42" s="104" t="str">
        <f ca="1">IFERROR(IF($F$22="TEMPF",RTD("ice.xl",,"*H",$O42,BH$7,"D",BH$6,,,1)*(9/5),RTD("ice.xl",,"*H",$O42,BH$7,"D",BH$6,,,1)*BH$8),"-")</f>
        <v>-</v>
      </c>
      <c r="BI42" s="129" t="str">
        <f ca="1">IFERROR(IF($F$22="TEMPF",RTD("ice.xl",,"*H",$O42,BI$7,"D",BI$6,,,1)*(9/5)+32,RTD("ice.xl",,"*H",$O42,BI$7,"D",BI$6,,,1)*BI$8),"-")</f>
        <v>-</v>
      </c>
      <c r="BJ42" s="94" t="str">
        <f ca="1">IFERROR(IF($F$22="TEMPF",RTD("ice.xl",,"*H",$O42,BJ$7,"D",BJ$6,,,1)*(9/5)+32,RTD("ice.xl",,"*H",$O42,BJ$7,"D",BJ$6,,,1)*BJ$8),"-")</f>
        <v>-</v>
      </c>
      <c r="BK42" s="94" t="str">
        <f ca="1">IFERROR(IF($F$22="TEMPF",RTD("ice.xl",,"*H",$O42,BK$7,"D",BK$6,,,1)*(9/5)+32,RTD("ice.xl",,"*H",$O42,BK$7,"D",BK$6,,,1)*BK$8),"-")</f>
        <v>-</v>
      </c>
      <c r="BL42" s="103" t="str">
        <f ca="1">IFERROR(IF($F$22="TEMPF",RTD("ice.xl",,"*H",$O42,BL$7,"D",BL$6,,,1)*(9/5),RTD("ice.xl",,"*H",$O42,BL$7,"D",BL$6,,,1)*BL$8),"-")</f>
        <v>-</v>
      </c>
      <c r="BM42" s="104" t="str">
        <f ca="1">IFERROR(IF($F$22="TEMPF",RTD("ice.xl",,"*H",$O42,BM$7,"D",BM$6,,,1)*(9/5),RTD("ice.xl",,"*H",$O42,BM$7,"D",BM$6,,,1)*BM$8),"-")</f>
        <v>-</v>
      </c>
      <c r="BN42" s="129" t="str">
        <f ca="1">IFERROR(IF($F$22="TEMPF",RTD("ice.xl",,"*H",$O42,BN$7,"D",BN$6,,,1)*(9/5)+32,RTD("ice.xl",,"*H",$O42,BN$7,"D",BN$6,,,1)*BN$8),"-")</f>
        <v>-</v>
      </c>
      <c r="BO42" s="94" t="str">
        <f ca="1">IFERROR(IF($F$22="TEMPF",RTD("ice.xl",,"*H",$O42,BO$7,"D",BO$6,,,1)*(9/5)+32,RTD("ice.xl",,"*H",$O42,BO$7,"D",BO$6,,,1)*BO$8),"-")</f>
        <v>-</v>
      </c>
      <c r="BP42" s="94" t="str">
        <f ca="1">IFERROR(IF($F$22="TEMPF",RTD("ice.xl",,"*H",$O42,BP$7,"D",BP$6,,,1)*(9/5)+32,RTD("ice.xl",,"*H",$O42,BP$7,"D",BP$6,,,1)*BP$8),"-")</f>
        <v>-</v>
      </c>
      <c r="BQ42" s="103" t="str">
        <f ca="1">IFERROR(IF($F$22="TEMPF",RTD("ice.xl",,"*H",$O42,BQ$7,"D",BQ$6,,,1)*(9/5),RTD("ice.xl",,"*H",$O42,BQ$7,"D",BQ$6,,,1)*BQ$8),"-")</f>
        <v>-</v>
      </c>
      <c r="BR42" s="104" t="str">
        <f ca="1">IFERROR(IF($F$22="TEMPF",RTD("ice.xl",,"*H",$O42,BR$7,"D",BR$6,,,1)*(9/5),RTD("ice.xl",,"*H",$O42,BR$7,"D",BR$6,,,1)*BR$8),"-")</f>
        <v>-</v>
      </c>
      <c r="BS42" s="129" t="str">
        <f ca="1">IFERROR(IF($F$22="TEMPF",RTD("ice.xl",,"*H",$O42,BS$7,"D",BS$6,,,1)*(9/5)+32,RTD("ice.xl",,"*H",$O42,BS$7,"D",BS$6,,,1)*BS$8),"-")</f>
        <v>-</v>
      </c>
      <c r="BT42" s="94" t="str">
        <f ca="1">IFERROR(IF($F$22="TEMPF",RTD("ice.xl",,"*H",$O42,BT$7,"D",BT$6,,,1)*(9/5)+32,RTD("ice.xl",,"*H",$O42,BT$7,"D",BT$6,,,1)*BT$8),"-")</f>
        <v>-</v>
      </c>
      <c r="BU42" s="94" t="str">
        <f ca="1">IFERROR(IF($F$22="TEMPF",RTD("ice.xl",,"*H",$O42,BU$7,"D",BU$6,,,1)*(9/5)+32,RTD("ice.xl",,"*H",$O42,BU$7,"D",BU$6,,,1)*BU$8),"-")</f>
        <v>-</v>
      </c>
      <c r="BV42" s="103" t="str">
        <f ca="1">IFERROR(IF($F$22="TEMPF",RTD("ice.xl",,"*H",$O42,BV$7,"D",BV$6,,,1)*(9/5),RTD("ice.xl",,"*H",$O42,BV$7,"D",BV$6,,,1)*BV$8),"-")</f>
        <v>-</v>
      </c>
      <c r="BW42" s="104" t="str">
        <f ca="1">IFERROR(IF($F$22="TEMPF",RTD("ice.xl",,"*H",$O42,BW$7,"D",BW$6,,,1)*(9/5),RTD("ice.xl",,"*H",$O42,BW$7,"D",BW$6,,,1)*BW$8),"-")</f>
        <v>-</v>
      </c>
      <c r="BX42" s="129" t="str">
        <f ca="1">IFERROR(IF($F$22="TEMPF",RTD("ice.xl",,"*H",$O42,BX$7,"D",BX$6,,,1)*(9/5)+32,RTD("ice.xl",,"*H",$O42,BX$7,"D",BX$6,,,1)*BX$8),"-")</f>
        <v>-</v>
      </c>
      <c r="BY42" s="94" t="str">
        <f ca="1">IFERROR(IF($F$22="TEMPF",RTD("ice.xl",,"*H",$O42,BY$7,"D",BY$6,,,1)*(9/5)+32,RTD("ice.xl",,"*H",$O42,BY$7,"D",BY$6,,,1)*BY$8),"-")</f>
        <v>-</v>
      </c>
      <c r="BZ42" s="94" t="str">
        <f ca="1">IFERROR(IF($F$22="TEMPF",RTD("ice.xl",,"*H",$O42,BZ$7,"D",BZ$6,,,1)*(9/5)+32,RTD("ice.xl",,"*H",$O42,BZ$7,"D",BZ$6,,,1)*BZ$8),"-")</f>
        <v>-</v>
      </c>
      <c r="CA42" s="103" t="str">
        <f ca="1">IFERROR(IF($F$22="TEMPF",RTD("ice.xl",,"*H",$O42,CA$7,"D",CA$6,,,1)*(9/5),RTD("ice.xl",,"*H",$O42,CA$7,"D",CA$6,,,1)*CA$8),"-")</f>
        <v>-</v>
      </c>
      <c r="CB42" s="104" t="str">
        <f ca="1">IFERROR(IF($F$22="TEMPF",RTD("ice.xl",,"*H",$O42,CB$7,"D",CB$6,,,1)*(9/5),RTD("ice.xl",,"*H",$O42,CB$7,"D",CB$6,,,1)*CB$8),"-")</f>
        <v>-</v>
      </c>
      <c r="CC42" s="129" t="str">
        <f ca="1">IFERROR(IF($F$22="TEMPF",RTD("ice.xl",,"*H",$O42,CC$7,"D",CC$6,,,1)*(9/5)+32,RTD("ice.xl",,"*H",$O42,CC$7,"D",CC$6,,,1)*CC$8),"-")</f>
        <v>-</v>
      </c>
      <c r="CD42" s="94" t="str">
        <f ca="1">IFERROR(IF($F$22="TEMPF",RTD("ice.xl",,"*H",$O42,CD$7,"D",CD$6,,,1)*(9/5)+32,RTD("ice.xl",,"*H",$O42,CD$7,"D",CD$6,,,1)*CD$8),"-")</f>
        <v>-</v>
      </c>
      <c r="CE42" s="94" t="str">
        <f ca="1">IFERROR(IF($F$22="TEMPF",RTD("ice.xl",,"*H",$O42,CE$7,"D",CE$6,,,1)*(9/5)+32,RTD("ice.xl",,"*H",$O42,CE$7,"D",CE$6,,,1)*CE$8),"-")</f>
        <v>-</v>
      </c>
      <c r="CF42" s="103" t="str">
        <f ca="1">IFERROR(IF($F$22="TEMPF",RTD("ice.xl",,"*H",$O42,CF$7,"D",CF$6,,,1)*(9/5),RTD("ice.xl",,"*H",$O42,CF$7,"D",CF$6,,,1)*CF$8),"-")</f>
        <v>-</v>
      </c>
      <c r="CG42" s="104" t="str">
        <f ca="1">IFERROR(IF($F$22="TEMPF",RTD("ice.xl",,"*H",$O42,CG$7,"D",CG$6,,,1)*(9/5),RTD("ice.xl",,"*H",$O42,CG$7,"D",CG$6,,,1)*CG$8),"-")</f>
        <v>-</v>
      </c>
      <c r="CH42" s="129" t="str">
        <f ca="1">IFERROR(IF($F$22="TEMPF",RTD("ice.xl",,"*H",$O42,CH$7,"D",CH$6,,,1)*(9/5)+32,RTD("ice.xl",,"*H",$O42,CH$7,"D",CH$6,,,1)*CH$8),"-")</f>
        <v>-</v>
      </c>
      <c r="CI42" s="94" t="str">
        <f ca="1">IFERROR(IF($F$22="TEMPF",RTD("ice.xl",,"*H",$O42,CI$7,"D",CI$6,,,1)*(9/5)+32,RTD("ice.xl",,"*H",$O42,CI$7,"D",CI$6,,,1)*CI$8),"-")</f>
        <v>-</v>
      </c>
      <c r="CJ42" s="94" t="str">
        <f ca="1">IFERROR(IF($F$22="TEMPF",RTD("ice.xl",,"*H",$O42,CJ$7,"D",CJ$6,,,1)*(9/5)+32,RTD("ice.xl",,"*H",$O42,CJ$7,"D",CJ$6,,,1)*CJ$8),"-")</f>
        <v>-</v>
      </c>
      <c r="CK42" s="103" t="str">
        <f ca="1">IFERROR(IF($F$22="TEMPF",RTD("ice.xl",,"*H",$O42,CK$7,"D",CK$6,,,1)*(9/5),RTD("ice.xl",,"*H",$O42,CK$7,"D",CK$6,,,1)*CK$8),"-")</f>
        <v>-</v>
      </c>
      <c r="CL42" s="104" t="str">
        <f ca="1">IFERROR(IF($F$22="TEMPF",RTD("ice.xl",,"*H",$O42,CL$7,"D",CL$6,,,1)*(9/5),RTD("ice.xl",,"*H",$O42,CL$7,"D",CL$6,,,1)*CL$8),"-")</f>
        <v>-</v>
      </c>
      <c r="CM42" s="101" t="str">
        <f ca="1">IFERROR(IF($F$22="TEMPF",RTD("ice.xl",,"*H",$O42,CM$7,"D",CM$6,,,1)*(9/5)+32,RTD("ice.xl",,"*H",$O42,CM$7,"D",CM$6,,,1)*CM$8),"-")</f>
        <v>-</v>
      </c>
      <c r="CN42" s="102" t="str">
        <f ca="1">IFERROR(IF($F$22="TEMPF",RTD("ice.xl",,"*H",$O42,CN$7,"D",CN$6,,,1)*(9/5)+32,RTD("ice.xl",,"*H",$O42,CN$7,"D",CN$6,,,1)*CN$8),"-")</f>
        <v>-</v>
      </c>
      <c r="CO42" s="102" t="str">
        <f ca="1">IFERROR(IF($F$22="TEMPF",RTD("ice.xl",,"*H",$O42,CO$7,"D",CO$6,,,1)*(9/5)+32,RTD("ice.xl",,"*H",$O42,CO$7,"D",CO$6,,,1)*CO$8),"-")</f>
        <v>-</v>
      </c>
      <c r="CP42" s="103" t="str">
        <f ca="1">IFERROR(IF($F$22="TEMPF",RTD("ice.xl",,"*H",$O42,CP$7,"D",CP$6,,,1)*(9/5),RTD("ice.xl",,"*H",$O42,CP$7,"D",CP$6,,,1)*CP$8),"-")</f>
        <v>-</v>
      </c>
      <c r="CQ42" s="104" t="str">
        <f ca="1">IFERROR(IF($F$22="TEMPF",RTD("ice.xl",,"*H",$O42,CQ$7,"D",CQ$6,,,1)*(9/5),RTD("ice.xl",,"*H",$O42,CQ$7,"D",CQ$6,,,1)*CQ$8),"-")</f>
        <v>-</v>
      </c>
    </row>
    <row r="43" spans="9:95" x14ac:dyDescent="0.35">
      <c r="I43" s="94"/>
      <c r="J43" s="95" t="e">
        <f>VLOOKUP($I43,Master!$R$2:$S$10,2,FALSE)</f>
        <v>#N/A</v>
      </c>
      <c r="K43" s="94"/>
      <c r="L43" s="95" t="str">
        <f t="shared" si="108"/>
        <v>Location</v>
      </c>
      <c r="M43" s="96"/>
      <c r="N43" s="94" t="e">
        <f>VLOOKUP(M43,Master!$E:$F,2,FALSE)</f>
        <v>#N/A</v>
      </c>
      <c r="O43" s="50" t="e">
        <f t="shared" si="107"/>
        <v>#N/A</v>
      </c>
      <c r="P43" s="129" t="str">
        <f ca="1">IFERROR(IF($F$22="TEMPF",RTD("ice.xl",,"*H",$O43,P$7,"D",P$6,,,1)*(9/5)+32,RTD("ice.xl",,"*H",$O43,P$7,"D",P$6,,,1)*P$8),"-")</f>
        <v>-</v>
      </c>
      <c r="Q43" s="94" t="str">
        <f ca="1">IFERROR(IF($F$22="TEMPF",RTD("ice.xl",,"*H",$O43,Q$7,"D",Q$6,,,1)*(9/5)+32,RTD("ice.xl",,"*H",$O43,Q$7,"D",Q$6,,,1)*Q$8),"-")</f>
        <v>-</v>
      </c>
      <c r="R43" s="94" t="str">
        <f ca="1">IFERROR(IF($F$22="TEMPF",RTD("ice.xl",,"*H",$O43,R$7,"D",R$6,,,1)*(9/5)+32,RTD("ice.xl",,"*H",$O43,R$7,"D",R$6,,,1)*R$8),"-")</f>
        <v>-</v>
      </c>
      <c r="S43" s="103" t="str">
        <f ca="1">IFERROR(IF($F$22="TEMPF",RTD("ice.xl",,"*H",$O43,S$7,"D",S$6,,,1)*(9/5),RTD("ice.xl",,"*H",$O43,S$7,"D",S$6,,,1)*S$8),"-")</f>
        <v>-</v>
      </c>
      <c r="T43" s="104" t="str">
        <f ca="1">IFERROR(IF($F$22="TEMPF",RTD("ice.xl",,"*H",$O43,T$7,"D",T$6,,,1)*(9/5),RTD("ice.xl",,"*H",$O43,T$7,"D",T$6,,,1)*T$8),"-")</f>
        <v>-</v>
      </c>
      <c r="U43" s="129" t="str">
        <f ca="1">IFERROR(IF($F$22="TEMPF",RTD("ice.xl",,"*H",$O43,U$7,"D",U$6,,,1)*(9/5)+32,RTD("ice.xl",,"*H",$O43,U$7,"D",U$6,,,1)*U$8),"-")</f>
        <v>-</v>
      </c>
      <c r="V43" s="94" t="str">
        <f ca="1">IFERROR(IF($F$22="TEMPF",RTD("ice.xl",,"*H",$O43,V$7,"D",V$6,,,1)*(9/5)+32,RTD("ice.xl",,"*H",$O43,V$7,"D",V$6,,,1)*V$8),"-")</f>
        <v>-</v>
      </c>
      <c r="W43" s="94" t="str">
        <f ca="1">IFERROR(IF($F$22="TEMPF",RTD("ice.xl",,"*H",$O43,W$7,"D",W$6,,,1)*(9/5)+32,RTD("ice.xl",,"*H",$O43,W$7,"D",W$6,,,1)*W$8),"-")</f>
        <v>-</v>
      </c>
      <c r="X43" s="103" t="str">
        <f ca="1">IFERROR(IF($F$22="TEMPF",RTD("ice.xl",,"*H",$O43,X$7,"D",X$6,,,1)*(9/5),RTD("ice.xl",,"*H",$O43,X$7,"D",X$6,,,1)*X$8),"-")</f>
        <v>-</v>
      </c>
      <c r="Y43" s="104" t="str">
        <f ca="1">IFERROR(IF($F$22="TEMPF",RTD("ice.xl",,"*H",$O43,Y$7,"D",Y$6,,,1)*(9/5),RTD("ice.xl",,"*H",$O43,Y$7,"D",Y$6,,,1)*Y$8),"-")</f>
        <v>-</v>
      </c>
      <c r="Z43" s="129" t="str">
        <f ca="1">IFERROR(IF($F$22="TEMPF",RTD("ice.xl",,"*H",$O43,Z$7,"D",Z$6,,,1)*(9/5)+32,RTD("ice.xl",,"*H",$O43,Z$7,"D",Z$6,,,1)*Z$8),"-")</f>
        <v>-</v>
      </c>
      <c r="AA43" s="94" t="str">
        <f ca="1">IFERROR(IF($F$22="TEMPF",RTD("ice.xl",,"*H",$O43,AA$7,"D",AA$6,,,1)*(9/5)+32,RTD("ice.xl",,"*H",$O43,AA$7,"D",AA$6,,,1)*AA$8),"-")</f>
        <v>-</v>
      </c>
      <c r="AB43" s="94" t="str">
        <f ca="1">IFERROR(IF($F$22="TEMPF",RTD("ice.xl",,"*H",$O43,AB$7,"D",AB$6,,,1)*(9/5)+32,RTD("ice.xl",,"*H",$O43,AB$7,"D",AB$6,,,1)*AB$8),"-")</f>
        <v>-</v>
      </c>
      <c r="AC43" s="103" t="str">
        <f ca="1">IFERROR(IF($F$22="TEMPF",RTD("ice.xl",,"*H",$O43,AC$7,"D",AC$6,,,1)*(9/5),RTD("ice.xl",,"*H",$O43,AC$7,"D",AC$6,,,1)*AC$8),"-")</f>
        <v>-</v>
      </c>
      <c r="AD43" s="104" t="str">
        <f ca="1">IFERROR(IF($F$22="TEMPF",RTD("ice.xl",,"*H",$O43,AD$7,"D",AD$6,,,1)*(9/5),RTD("ice.xl",,"*H",$O43,AD$7,"D",AD$6,,,1)*AD$8),"-")</f>
        <v>-</v>
      </c>
      <c r="AE43" s="129" t="str">
        <f ca="1">IFERROR(IF($F$22="TEMPF",RTD("ice.xl",,"*H",$O43,AE$7,"D",AE$6,,,1)*(9/5)+32,RTD("ice.xl",,"*H",$O43,AE$7,"D",AE$6,,,1)*AE$8),"-")</f>
        <v>-</v>
      </c>
      <c r="AF43" s="94" t="str">
        <f ca="1">IFERROR(IF($F$22="TEMPF",RTD("ice.xl",,"*H",$O43,AF$7,"D",AF$6,,,1)*(9/5)+32,RTD("ice.xl",,"*H",$O43,AF$7,"D",AF$6,,,1)*AF$8),"-")</f>
        <v>-</v>
      </c>
      <c r="AG43" s="94" t="str">
        <f ca="1">IFERROR(IF($F$22="TEMPF",RTD("ice.xl",,"*H",$O43,AG$7,"D",AG$6,,,1)*(9/5)+32,RTD("ice.xl",,"*H",$O43,AG$7,"D",AG$6,,,1)*AG$8),"-")</f>
        <v>-</v>
      </c>
      <c r="AH43" s="103" t="str">
        <f ca="1">IFERROR(IF($F$22="TEMPF",RTD("ice.xl",,"*H",$O43,AH$7,"D",AH$6,,,1)*(9/5),RTD("ice.xl",,"*H",$O43,AH$7,"D",AH$6,,,1)*AH$8),"-")</f>
        <v>-</v>
      </c>
      <c r="AI43" s="104" t="str">
        <f ca="1">IFERROR(IF($F$22="TEMPF",RTD("ice.xl",,"*H",$O43,AI$7,"D",AI$6,,,1)*(9/5),RTD("ice.xl",,"*H",$O43,AI$7,"D",AI$6,,,1)*AI$8),"-")</f>
        <v>-</v>
      </c>
      <c r="AJ43" s="129" t="str">
        <f ca="1">IFERROR(IF($F$22="TEMPF",RTD("ice.xl",,"*H",$O43,AJ$7,"D",AJ$6,,,1)*(9/5)+32,RTD("ice.xl",,"*H",$O43,AJ$7,"D",AJ$6,,,1)*AJ$8),"-")</f>
        <v>-</v>
      </c>
      <c r="AK43" s="94" t="str">
        <f ca="1">IFERROR(IF($F$22="TEMPF",RTD("ice.xl",,"*H",$O43,AK$7,"D",AK$6,,,1)*(9/5)+32,RTD("ice.xl",,"*H",$O43,AK$7,"D",AK$6,,,1)*AK$8),"-")</f>
        <v>-</v>
      </c>
      <c r="AL43" s="94" t="str">
        <f ca="1">IFERROR(IF($F$22="TEMPF",RTD("ice.xl",,"*H",$O43,AL$7,"D",AL$6,,,1)*(9/5)+32,RTD("ice.xl",,"*H",$O43,AL$7,"D",AL$6,,,1)*AL$8),"-")</f>
        <v>-</v>
      </c>
      <c r="AM43" s="103" t="str">
        <f ca="1">IFERROR(IF($F$22="TEMPF",RTD("ice.xl",,"*H",$O43,AM$7,"D",AM$6,,,1)*(9/5),RTD("ice.xl",,"*H",$O43,AM$7,"D",AM$6,,,1)*AM$8),"-")</f>
        <v>-</v>
      </c>
      <c r="AN43" s="104" t="str">
        <f ca="1">IFERROR(IF($F$22="TEMPF",RTD("ice.xl",,"*H",$O43,AN$7,"D",AN$6,,,1)*(9/5),RTD("ice.xl",,"*H",$O43,AN$7,"D",AN$6,,,1)*AN$8),"-")</f>
        <v>-</v>
      </c>
      <c r="AO43" s="129" t="str">
        <f ca="1">IFERROR(IF($F$22="TEMPF",RTD("ice.xl",,"*H",$O43,AO$7,"D",AO$6,,,1)*(9/5)+32,RTD("ice.xl",,"*H",$O43,AO$7,"D",AO$6,,,1)*AO$8),"-")</f>
        <v>-</v>
      </c>
      <c r="AP43" s="94" t="str">
        <f ca="1">IFERROR(IF($F$22="TEMPF",RTD("ice.xl",,"*H",$O43,AP$7,"D",AP$6,,,1)*(9/5)+32,RTD("ice.xl",,"*H",$O43,AP$7,"D",AP$6,,,1)*AP$8),"-")</f>
        <v>-</v>
      </c>
      <c r="AQ43" s="94" t="str">
        <f ca="1">IFERROR(IF($F$22="TEMPF",RTD("ice.xl",,"*H",$O43,AQ$7,"D",AQ$6,,,1)*(9/5)+32,RTD("ice.xl",,"*H",$O43,AQ$7,"D",AQ$6,,,1)*AQ$8),"-")</f>
        <v>-</v>
      </c>
      <c r="AR43" s="103" t="str">
        <f ca="1">IFERROR(IF($F$22="TEMPF",RTD("ice.xl",,"*H",$O43,AR$7,"D",AR$6,,,1)*(9/5),RTD("ice.xl",,"*H",$O43,AR$7,"D",AR$6,,,1)*AR$8),"-")</f>
        <v>-</v>
      </c>
      <c r="AS43" s="104" t="str">
        <f ca="1">IFERROR(IF($F$22="TEMPF",RTD("ice.xl",,"*H",$O43,AS$7,"D",AS$6,,,1)*(9/5),RTD("ice.xl",,"*H",$O43,AS$7,"D",AS$6,,,1)*AS$8),"-")</f>
        <v>-</v>
      </c>
      <c r="AT43" s="129" t="str">
        <f ca="1">IFERROR(IF($F$22="TEMPF",RTD("ice.xl",,"*H",$O43,AT$7,"D",AT$6,,,1)*(9/5)+32,RTD("ice.xl",,"*H",$O43,AT$7,"D",AT$6,,,1)*AT$8),"-")</f>
        <v>-</v>
      </c>
      <c r="AU43" s="94" t="str">
        <f ca="1">IFERROR(IF($F$22="TEMPF",RTD("ice.xl",,"*H",$O43,AU$7,"D",AU$6,,,1)*(9/5)+32,RTD("ice.xl",,"*H",$O43,AU$7,"D",AU$6,,,1)*AU$8),"-")</f>
        <v>-</v>
      </c>
      <c r="AV43" s="94" t="str">
        <f ca="1">IFERROR(IF($F$22="TEMPF",RTD("ice.xl",,"*H",$O43,AV$7,"D",AV$6,,,1)*(9/5)+32,RTD("ice.xl",,"*H",$O43,AV$7,"D",AV$6,,,1)*AV$8),"-")</f>
        <v>-</v>
      </c>
      <c r="AW43" s="103" t="str">
        <f ca="1">IFERROR(IF($F$22="TEMPF",RTD("ice.xl",,"*H",$O43,AW$7,"D",AW$6,,,1)*(9/5),RTD("ice.xl",,"*H",$O43,AW$7,"D",AW$6,,,1)*AW$8),"-")</f>
        <v>-</v>
      </c>
      <c r="AX43" s="104" t="str">
        <f ca="1">IFERROR(IF($F$22="TEMPF",RTD("ice.xl",,"*H",$O43,AX$7,"D",AX$6,,,1)*(9/5),RTD("ice.xl",,"*H",$O43,AX$7,"D",AX$6,,,1)*AX$8),"-")</f>
        <v>-</v>
      </c>
      <c r="AY43" s="129" t="str">
        <f ca="1">IFERROR(IF($F$22="TEMPF",RTD("ice.xl",,"*H",$O43,AY$7,"D",AY$6,,,1)*(9/5)+32,RTD("ice.xl",,"*H",$O43,AY$7,"D",AY$6,,,1)*AY$8),"-")</f>
        <v>-</v>
      </c>
      <c r="AZ43" s="94" t="str">
        <f ca="1">IFERROR(IF($F$22="TEMPF",RTD("ice.xl",,"*H",$O43,AZ$7,"D",AZ$6,,,1)*(9/5)+32,RTD("ice.xl",,"*H",$O43,AZ$7,"D",AZ$6,,,1)*AZ$8),"-")</f>
        <v>-</v>
      </c>
      <c r="BA43" s="94" t="str">
        <f ca="1">IFERROR(IF($F$22="TEMPF",RTD("ice.xl",,"*H",$O43,BA$7,"D",BA$6,,,1)*(9/5)+32,RTD("ice.xl",,"*H",$O43,BA$7,"D",BA$6,,,1)*BA$8),"-")</f>
        <v>-</v>
      </c>
      <c r="BB43" s="103" t="str">
        <f ca="1">IFERROR(IF($F$22="TEMPF",RTD("ice.xl",,"*H",$O43,BB$7,"D",BB$6,,,1)*(9/5),RTD("ice.xl",,"*H",$O43,BB$7,"D",BB$6,,,1)*BB$8),"-")</f>
        <v>-</v>
      </c>
      <c r="BC43" s="104" t="str">
        <f ca="1">IFERROR(IF($F$22="TEMPF",RTD("ice.xl",,"*H",$O43,BC$7,"D",BC$6,,,1)*(9/5),RTD("ice.xl",,"*H",$O43,BC$7,"D",BC$6,,,1)*BC$8),"-")</f>
        <v>-</v>
      </c>
      <c r="BD43" s="129" t="str">
        <f ca="1">IFERROR(IF($F$22="TEMPF",RTD("ice.xl",,"*H",$O43,BD$7,"D",BD$6,,,1)*(9/5)+32,RTD("ice.xl",,"*H",$O43,BD$7,"D",BD$6,,,1)*BD$8),"-")</f>
        <v>-</v>
      </c>
      <c r="BE43" s="94" t="str">
        <f ca="1">IFERROR(IF($F$22="TEMPF",RTD("ice.xl",,"*H",$O43,BE$7,"D",BE$6,,,1)*(9/5)+32,RTD("ice.xl",,"*H",$O43,BE$7,"D",BE$6,,,1)*BE$8),"-")</f>
        <v>-</v>
      </c>
      <c r="BF43" s="94" t="str">
        <f ca="1">IFERROR(IF($F$22="TEMPF",RTD("ice.xl",,"*H",$O43,BF$7,"D",BF$6,,,1)*(9/5)+32,RTD("ice.xl",,"*H",$O43,BF$7,"D",BF$6,,,1)*BF$8),"-")</f>
        <v>-</v>
      </c>
      <c r="BG43" s="103" t="str">
        <f ca="1">IFERROR(IF($F$22="TEMPF",RTD("ice.xl",,"*H",$O43,BG$7,"D",BG$6,,,1)*(9/5),RTD("ice.xl",,"*H",$O43,BG$7,"D",BG$6,,,1)*BG$8),"-")</f>
        <v>-</v>
      </c>
      <c r="BH43" s="104" t="str">
        <f ca="1">IFERROR(IF($F$22="TEMPF",RTD("ice.xl",,"*H",$O43,BH$7,"D",BH$6,,,1)*(9/5),RTD("ice.xl",,"*H",$O43,BH$7,"D",BH$6,,,1)*BH$8),"-")</f>
        <v>-</v>
      </c>
      <c r="BI43" s="129" t="str">
        <f ca="1">IFERROR(IF($F$22="TEMPF",RTD("ice.xl",,"*H",$O43,BI$7,"D",BI$6,,,1)*(9/5)+32,RTD("ice.xl",,"*H",$O43,BI$7,"D",BI$6,,,1)*BI$8),"-")</f>
        <v>-</v>
      </c>
      <c r="BJ43" s="94" t="str">
        <f ca="1">IFERROR(IF($F$22="TEMPF",RTD("ice.xl",,"*H",$O43,BJ$7,"D",BJ$6,,,1)*(9/5)+32,RTD("ice.xl",,"*H",$O43,BJ$7,"D",BJ$6,,,1)*BJ$8),"-")</f>
        <v>-</v>
      </c>
      <c r="BK43" s="94" t="str">
        <f ca="1">IFERROR(IF($F$22="TEMPF",RTD("ice.xl",,"*H",$O43,BK$7,"D",BK$6,,,1)*(9/5)+32,RTD("ice.xl",,"*H",$O43,BK$7,"D",BK$6,,,1)*BK$8),"-")</f>
        <v>-</v>
      </c>
      <c r="BL43" s="103" t="str">
        <f ca="1">IFERROR(IF($F$22="TEMPF",RTD("ice.xl",,"*H",$O43,BL$7,"D",BL$6,,,1)*(9/5),RTD("ice.xl",,"*H",$O43,BL$7,"D",BL$6,,,1)*BL$8),"-")</f>
        <v>-</v>
      </c>
      <c r="BM43" s="104" t="str">
        <f ca="1">IFERROR(IF($F$22="TEMPF",RTD("ice.xl",,"*H",$O43,BM$7,"D",BM$6,,,1)*(9/5),RTD("ice.xl",,"*H",$O43,BM$7,"D",BM$6,,,1)*BM$8),"-")</f>
        <v>-</v>
      </c>
      <c r="BN43" s="129" t="str">
        <f ca="1">IFERROR(IF($F$22="TEMPF",RTD("ice.xl",,"*H",$O43,BN$7,"D",BN$6,,,1)*(9/5)+32,RTD("ice.xl",,"*H",$O43,BN$7,"D",BN$6,,,1)*BN$8),"-")</f>
        <v>-</v>
      </c>
      <c r="BO43" s="94" t="str">
        <f ca="1">IFERROR(IF($F$22="TEMPF",RTD("ice.xl",,"*H",$O43,BO$7,"D",BO$6,,,1)*(9/5)+32,RTD("ice.xl",,"*H",$O43,BO$7,"D",BO$6,,,1)*BO$8),"-")</f>
        <v>-</v>
      </c>
      <c r="BP43" s="94" t="str">
        <f ca="1">IFERROR(IF($F$22="TEMPF",RTD("ice.xl",,"*H",$O43,BP$7,"D",BP$6,,,1)*(9/5)+32,RTD("ice.xl",,"*H",$O43,BP$7,"D",BP$6,,,1)*BP$8),"-")</f>
        <v>-</v>
      </c>
      <c r="BQ43" s="103" t="str">
        <f ca="1">IFERROR(IF($F$22="TEMPF",RTD("ice.xl",,"*H",$O43,BQ$7,"D",BQ$6,,,1)*(9/5),RTD("ice.xl",,"*H",$O43,BQ$7,"D",BQ$6,,,1)*BQ$8),"-")</f>
        <v>-</v>
      </c>
      <c r="BR43" s="104" t="str">
        <f ca="1">IFERROR(IF($F$22="TEMPF",RTD("ice.xl",,"*H",$O43,BR$7,"D",BR$6,,,1)*(9/5),RTD("ice.xl",,"*H",$O43,BR$7,"D",BR$6,,,1)*BR$8),"-")</f>
        <v>-</v>
      </c>
      <c r="BS43" s="129" t="str">
        <f ca="1">IFERROR(IF($F$22="TEMPF",RTD("ice.xl",,"*H",$O43,BS$7,"D",BS$6,,,1)*(9/5)+32,RTD("ice.xl",,"*H",$O43,BS$7,"D",BS$6,,,1)*BS$8),"-")</f>
        <v>-</v>
      </c>
      <c r="BT43" s="94" t="str">
        <f ca="1">IFERROR(IF($F$22="TEMPF",RTD("ice.xl",,"*H",$O43,BT$7,"D",BT$6,,,1)*(9/5)+32,RTD("ice.xl",,"*H",$O43,BT$7,"D",BT$6,,,1)*BT$8),"-")</f>
        <v>-</v>
      </c>
      <c r="BU43" s="94" t="str">
        <f ca="1">IFERROR(IF($F$22="TEMPF",RTD("ice.xl",,"*H",$O43,BU$7,"D",BU$6,,,1)*(9/5)+32,RTD("ice.xl",,"*H",$O43,BU$7,"D",BU$6,,,1)*BU$8),"-")</f>
        <v>-</v>
      </c>
      <c r="BV43" s="103" t="str">
        <f ca="1">IFERROR(IF($F$22="TEMPF",RTD("ice.xl",,"*H",$O43,BV$7,"D",BV$6,,,1)*(9/5),RTD("ice.xl",,"*H",$O43,BV$7,"D",BV$6,,,1)*BV$8),"-")</f>
        <v>-</v>
      </c>
      <c r="BW43" s="104" t="str">
        <f ca="1">IFERROR(IF($F$22="TEMPF",RTD("ice.xl",,"*H",$O43,BW$7,"D",BW$6,,,1)*(9/5),RTD("ice.xl",,"*H",$O43,BW$7,"D",BW$6,,,1)*BW$8),"-")</f>
        <v>-</v>
      </c>
      <c r="BX43" s="129" t="str">
        <f ca="1">IFERROR(IF($F$22="TEMPF",RTD("ice.xl",,"*H",$O43,BX$7,"D",BX$6,,,1)*(9/5)+32,RTD("ice.xl",,"*H",$O43,BX$7,"D",BX$6,,,1)*BX$8),"-")</f>
        <v>-</v>
      </c>
      <c r="BY43" s="94" t="str">
        <f ca="1">IFERROR(IF($F$22="TEMPF",RTD("ice.xl",,"*H",$O43,BY$7,"D",BY$6,,,1)*(9/5)+32,RTD("ice.xl",,"*H",$O43,BY$7,"D",BY$6,,,1)*BY$8),"-")</f>
        <v>-</v>
      </c>
      <c r="BZ43" s="94" t="str">
        <f ca="1">IFERROR(IF($F$22="TEMPF",RTD("ice.xl",,"*H",$O43,BZ$7,"D",BZ$6,,,1)*(9/5)+32,RTD("ice.xl",,"*H",$O43,BZ$7,"D",BZ$6,,,1)*BZ$8),"-")</f>
        <v>-</v>
      </c>
      <c r="CA43" s="103" t="str">
        <f ca="1">IFERROR(IF($F$22="TEMPF",RTD("ice.xl",,"*H",$O43,CA$7,"D",CA$6,,,1)*(9/5),RTD("ice.xl",,"*H",$O43,CA$7,"D",CA$6,,,1)*CA$8),"-")</f>
        <v>-</v>
      </c>
      <c r="CB43" s="104" t="str">
        <f ca="1">IFERROR(IF($F$22="TEMPF",RTD("ice.xl",,"*H",$O43,CB$7,"D",CB$6,,,1)*(9/5),RTD("ice.xl",,"*H",$O43,CB$7,"D",CB$6,,,1)*CB$8),"-")</f>
        <v>-</v>
      </c>
      <c r="CC43" s="129" t="str">
        <f ca="1">IFERROR(IF($F$22="TEMPF",RTD("ice.xl",,"*H",$O43,CC$7,"D",CC$6,,,1)*(9/5)+32,RTD("ice.xl",,"*H",$O43,CC$7,"D",CC$6,,,1)*CC$8),"-")</f>
        <v>-</v>
      </c>
      <c r="CD43" s="94" t="str">
        <f ca="1">IFERROR(IF($F$22="TEMPF",RTD("ice.xl",,"*H",$O43,CD$7,"D",CD$6,,,1)*(9/5)+32,RTD("ice.xl",,"*H",$O43,CD$7,"D",CD$6,,,1)*CD$8),"-")</f>
        <v>-</v>
      </c>
      <c r="CE43" s="94" t="str">
        <f ca="1">IFERROR(IF($F$22="TEMPF",RTD("ice.xl",,"*H",$O43,CE$7,"D",CE$6,,,1)*(9/5)+32,RTD("ice.xl",,"*H",$O43,CE$7,"D",CE$6,,,1)*CE$8),"-")</f>
        <v>-</v>
      </c>
      <c r="CF43" s="103" t="str">
        <f ca="1">IFERROR(IF($F$22="TEMPF",RTD("ice.xl",,"*H",$O43,CF$7,"D",CF$6,,,1)*(9/5),RTD("ice.xl",,"*H",$O43,CF$7,"D",CF$6,,,1)*CF$8),"-")</f>
        <v>-</v>
      </c>
      <c r="CG43" s="104" t="str">
        <f ca="1">IFERROR(IF($F$22="TEMPF",RTD("ice.xl",,"*H",$O43,CG$7,"D",CG$6,,,1)*(9/5),RTD("ice.xl",,"*H",$O43,CG$7,"D",CG$6,,,1)*CG$8),"-")</f>
        <v>-</v>
      </c>
      <c r="CH43" s="129" t="str">
        <f ca="1">IFERROR(IF($F$22="TEMPF",RTD("ice.xl",,"*H",$O43,CH$7,"D",CH$6,,,1)*(9/5)+32,RTD("ice.xl",,"*H",$O43,CH$7,"D",CH$6,,,1)*CH$8),"-")</f>
        <v>-</v>
      </c>
      <c r="CI43" s="94" t="str">
        <f ca="1">IFERROR(IF($F$22="TEMPF",RTD("ice.xl",,"*H",$O43,CI$7,"D",CI$6,,,1)*(9/5)+32,RTD("ice.xl",,"*H",$O43,CI$7,"D",CI$6,,,1)*CI$8),"-")</f>
        <v>-</v>
      </c>
      <c r="CJ43" s="94" t="str">
        <f ca="1">IFERROR(IF($F$22="TEMPF",RTD("ice.xl",,"*H",$O43,CJ$7,"D",CJ$6,,,1)*(9/5)+32,RTD("ice.xl",,"*H",$O43,CJ$7,"D",CJ$6,,,1)*CJ$8),"-")</f>
        <v>-</v>
      </c>
      <c r="CK43" s="103" t="str">
        <f ca="1">IFERROR(IF($F$22="TEMPF",RTD("ice.xl",,"*H",$O43,CK$7,"D",CK$6,,,1)*(9/5),RTD("ice.xl",,"*H",$O43,CK$7,"D",CK$6,,,1)*CK$8),"-")</f>
        <v>-</v>
      </c>
      <c r="CL43" s="104" t="str">
        <f ca="1">IFERROR(IF($F$22="TEMPF",RTD("ice.xl",,"*H",$O43,CL$7,"D",CL$6,,,1)*(9/5),RTD("ice.xl",,"*H",$O43,CL$7,"D",CL$6,,,1)*CL$8),"-")</f>
        <v>-</v>
      </c>
      <c r="CM43" s="101" t="str">
        <f ca="1">IFERROR(IF($F$22="TEMPF",RTD("ice.xl",,"*H",$O43,CM$7,"D",CM$6,,,1)*(9/5)+32,RTD("ice.xl",,"*H",$O43,CM$7,"D",CM$6,,,1)*CM$8),"-")</f>
        <v>-</v>
      </c>
      <c r="CN43" s="102" t="str">
        <f ca="1">IFERROR(IF($F$22="TEMPF",RTD("ice.xl",,"*H",$O43,CN$7,"D",CN$6,,,1)*(9/5)+32,RTD("ice.xl",,"*H",$O43,CN$7,"D",CN$6,,,1)*CN$8),"-")</f>
        <v>-</v>
      </c>
      <c r="CO43" s="102" t="str">
        <f ca="1">IFERROR(IF($F$22="TEMPF",RTD("ice.xl",,"*H",$O43,CO$7,"D",CO$6,,,1)*(9/5)+32,RTD("ice.xl",,"*H",$O43,CO$7,"D",CO$6,,,1)*CO$8),"-")</f>
        <v>-</v>
      </c>
      <c r="CP43" s="103" t="str">
        <f ca="1">IFERROR(IF($F$22="TEMPF",RTD("ice.xl",,"*H",$O43,CP$7,"D",CP$6,,,1)*(9/5),RTD("ice.xl",,"*H",$O43,CP$7,"D",CP$6,,,1)*CP$8),"-")</f>
        <v>-</v>
      </c>
      <c r="CQ43" s="104" t="str">
        <f ca="1">IFERROR(IF($F$22="TEMPF",RTD("ice.xl",,"*H",$O43,CQ$7,"D",CQ$6,,,1)*(9/5),RTD("ice.xl",,"*H",$O43,CQ$7,"D",CQ$6,,,1)*CQ$8),"-")</f>
        <v>-</v>
      </c>
    </row>
    <row r="44" spans="9:95" ht="15" thickBot="1" x14ac:dyDescent="0.4">
      <c r="I44" s="108"/>
      <c r="J44" s="109"/>
      <c r="K44" s="108"/>
      <c r="L44" s="109"/>
      <c r="M44" s="110"/>
      <c r="N44" s="108" t="str">
        <f>IF($C$20="Sum","Sum","Avg")</f>
        <v>Sum</v>
      </c>
      <c r="O44" s="109"/>
      <c r="P44" s="111">
        <f t="shared" ref="P44" ca="1" si="109">IF($C$20="SUM",SUM(P34:P43),AVERAGE(P34:P43))</f>
        <v>0</v>
      </c>
      <c r="Q44" s="112">
        <f t="shared" ref="Q44" ca="1" si="110">IF($C$20="SUM",SUM(Q34:Q43),AVERAGE(Q34:Q43))</f>
        <v>0</v>
      </c>
      <c r="R44" s="112">
        <f t="shared" ref="R44" ca="1" si="111">IF($C$20="SUM",SUM(R34:R43),AVERAGE(R34:R43))</f>
        <v>0</v>
      </c>
      <c r="S44" s="112">
        <f t="shared" ref="S44" ca="1" si="112">IF($C$20="SUM",SUM(S34:S43),AVERAGE(S34:S43))</f>
        <v>0</v>
      </c>
      <c r="T44" s="113">
        <f t="shared" ref="T44" ca="1" si="113">IF($C$20="SUM",SUM(T34:T43),AVERAGE(T34:T43))</f>
        <v>0</v>
      </c>
      <c r="U44" s="111">
        <f t="shared" ref="U44" ca="1" si="114">IF($C$20="SUM",SUM(U34:U43),AVERAGE(U34:U43))</f>
        <v>0</v>
      </c>
      <c r="V44" s="112">
        <f t="shared" ref="V44" ca="1" si="115">IF($C$20="SUM",SUM(V34:V43),AVERAGE(V34:V43))</f>
        <v>0</v>
      </c>
      <c r="W44" s="112">
        <f t="shared" ref="W44" ca="1" si="116">IF($C$20="SUM",SUM(W34:W43),AVERAGE(W34:W43))</f>
        <v>0</v>
      </c>
      <c r="X44" s="112">
        <f t="shared" ref="X44" ca="1" si="117">IF($C$20="SUM",SUM(X34:X43),AVERAGE(X34:X43))</f>
        <v>0</v>
      </c>
      <c r="Y44" s="113">
        <f t="shared" ref="Y44" ca="1" si="118">IF($C$20="SUM",SUM(Y34:Y43),AVERAGE(Y34:Y43))</f>
        <v>0</v>
      </c>
      <c r="Z44" s="111">
        <f t="shared" ref="Z44" ca="1" si="119">IF($C$20="SUM",SUM(Z34:Z43),AVERAGE(Z34:Z43))</f>
        <v>0</v>
      </c>
      <c r="AA44" s="112">
        <f t="shared" ref="AA44" ca="1" si="120">IF($C$20="SUM",SUM(AA34:AA43),AVERAGE(AA34:AA43))</f>
        <v>0</v>
      </c>
      <c r="AB44" s="112">
        <f t="shared" ref="AB44" ca="1" si="121">IF($C$20="SUM",SUM(AB34:AB43),AVERAGE(AB34:AB43))</f>
        <v>0</v>
      </c>
      <c r="AC44" s="112">
        <f t="shared" ref="AC44" ca="1" si="122">IF($C$20="SUM",SUM(AC34:AC43),AVERAGE(AC34:AC43))</f>
        <v>0</v>
      </c>
      <c r="AD44" s="113">
        <f t="shared" ref="AD44" ca="1" si="123">IF($C$20="SUM",SUM(AD34:AD43),AVERAGE(AD34:AD43))</f>
        <v>0</v>
      </c>
      <c r="AE44" s="111">
        <f t="shared" ref="AE44" ca="1" si="124">IF($C$20="SUM",SUM(AE34:AE43),AVERAGE(AE34:AE43))</f>
        <v>0</v>
      </c>
      <c r="AF44" s="112">
        <f t="shared" ref="AF44" ca="1" si="125">IF($C$20="SUM",SUM(AF34:AF43),AVERAGE(AF34:AF43))</f>
        <v>0</v>
      </c>
      <c r="AG44" s="112">
        <f t="shared" ref="AG44" ca="1" si="126">IF($C$20="SUM",SUM(AG34:AG43),AVERAGE(AG34:AG43))</f>
        <v>0</v>
      </c>
      <c r="AH44" s="112">
        <f t="shared" ref="AH44" ca="1" si="127">IF($C$20="SUM",SUM(AH34:AH43),AVERAGE(AH34:AH43))</f>
        <v>0</v>
      </c>
      <c r="AI44" s="113">
        <f t="shared" ref="AI44" ca="1" si="128">IF($C$20="SUM",SUM(AI34:AI43),AVERAGE(AI34:AI43))</f>
        <v>0</v>
      </c>
      <c r="AJ44" s="111">
        <f t="shared" ref="AJ44" ca="1" si="129">IF($C$20="SUM",SUM(AJ34:AJ43),AVERAGE(AJ34:AJ43))</f>
        <v>0</v>
      </c>
      <c r="AK44" s="112">
        <f t="shared" ref="AK44" ca="1" si="130">IF($C$20="SUM",SUM(AK34:AK43),AVERAGE(AK34:AK43))</f>
        <v>0</v>
      </c>
      <c r="AL44" s="112">
        <f t="shared" ref="AL44" ca="1" si="131">IF($C$20="SUM",SUM(AL34:AL43),AVERAGE(AL34:AL43))</f>
        <v>0</v>
      </c>
      <c r="AM44" s="112">
        <f t="shared" ref="AM44" ca="1" si="132">IF($C$20="SUM",SUM(AM34:AM43),AVERAGE(AM34:AM43))</f>
        <v>0</v>
      </c>
      <c r="AN44" s="113">
        <f t="shared" ref="AN44" ca="1" si="133">IF($C$20="SUM",SUM(AN34:AN43),AVERAGE(AN34:AN43))</f>
        <v>0</v>
      </c>
      <c r="AO44" s="111">
        <f t="shared" ref="AO44" ca="1" si="134">IF($C$20="SUM",SUM(AO34:AO43),AVERAGE(AO34:AO43))</f>
        <v>0</v>
      </c>
      <c r="AP44" s="112">
        <f t="shared" ref="AP44" ca="1" si="135">IF($C$20="SUM",SUM(AP34:AP43),AVERAGE(AP34:AP43))</f>
        <v>0</v>
      </c>
      <c r="AQ44" s="112">
        <f t="shared" ref="AQ44" ca="1" si="136">IF($C$20="SUM",SUM(AQ34:AQ43),AVERAGE(AQ34:AQ43))</f>
        <v>0</v>
      </c>
      <c r="AR44" s="112">
        <f t="shared" ref="AR44" ca="1" si="137">IF($C$20="SUM",SUM(AR34:AR43),AVERAGE(AR34:AR43))</f>
        <v>0</v>
      </c>
      <c r="AS44" s="113">
        <f t="shared" ref="AS44" ca="1" si="138">IF($C$20="SUM",SUM(AS34:AS43),AVERAGE(AS34:AS43))</f>
        <v>0</v>
      </c>
      <c r="AT44" s="111">
        <f t="shared" ref="AT44" ca="1" si="139">IF($C$20="SUM",SUM(AT34:AT43),AVERAGE(AT34:AT43))</f>
        <v>0</v>
      </c>
      <c r="AU44" s="112">
        <f t="shared" ref="AU44" ca="1" si="140">IF($C$20="SUM",SUM(AU34:AU43),AVERAGE(AU34:AU43))</f>
        <v>0</v>
      </c>
      <c r="AV44" s="112">
        <f t="shared" ref="AV44" ca="1" si="141">IF($C$20="SUM",SUM(AV34:AV43),AVERAGE(AV34:AV43))</f>
        <v>0</v>
      </c>
      <c r="AW44" s="112">
        <f t="shared" ref="AW44" ca="1" si="142">IF($C$20="SUM",SUM(AW34:AW43),AVERAGE(AW34:AW43))</f>
        <v>0</v>
      </c>
      <c r="AX44" s="113">
        <f t="shared" ref="AX44" ca="1" si="143">IF($C$20="SUM",SUM(AX34:AX43),AVERAGE(AX34:AX43))</f>
        <v>0</v>
      </c>
      <c r="AY44" s="111">
        <f t="shared" ref="AY44" ca="1" si="144">IF($C$20="SUM",SUM(AY34:AY43),AVERAGE(AY34:AY43))</f>
        <v>0</v>
      </c>
      <c r="AZ44" s="112">
        <f t="shared" ref="AZ44" ca="1" si="145">IF($C$20="SUM",SUM(AZ34:AZ43),AVERAGE(AZ34:AZ43))</f>
        <v>0</v>
      </c>
      <c r="BA44" s="112">
        <f t="shared" ref="BA44" ca="1" si="146">IF($C$20="SUM",SUM(BA34:BA43),AVERAGE(BA34:BA43))</f>
        <v>0</v>
      </c>
      <c r="BB44" s="112">
        <f t="shared" ref="BB44" ca="1" si="147">IF($C$20="SUM",SUM(BB34:BB43),AVERAGE(BB34:BB43))</f>
        <v>0</v>
      </c>
      <c r="BC44" s="113">
        <f t="shared" ref="BC44" ca="1" si="148">IF($C$20="SUM",SUM(BC34:BC43),AVERAGE(BC34:BC43))</f>
        <v>0</v>
      </c>
      <c r="BD44" s="111">
        <f t="shared" ref="BD44" ca="1" si="149">IF($C$20="SUM",SUM(BD34:BD43),AVERAGE(BD34:BD43))</f>
        <v>0</v>
      </c>
      <c r="BE44" s="112">
        <f t="shared" ref="BE44" ca="1" si="150">IF($C$20="SUM",SUM(BE34:BE43),AVERAGE(BE34:BE43))</f>
        <v>0</v>
      </c>
      <c r="BF44" s="112">
        <f t="shared" ref="BF44" ca="1" si="151">IF($C$20="SUM",SUM(BF34:BF43),AVERAGE(BF34:BF43))</f>
        <v>0</v>
      </c>
      <c r="BG44" s="112">
        <f t="shared" ref="BG44" ca="1" si="152">IF($C$20="SUM",SUM(BG34:BG43),AVERAGE(BG34:BG43))</f>
        <v>0</v>
      </c>
      <c r="BH44" s="113">
        <f t="shared" ref="BH44" ca="1" si="153">IF($C$20="SUM",SUM(BH34:BH43),AVERAGE(BH34:BH43))</f>
        <v>0</v>
      </c>
      <c r="BI44" s="111">
        <f t="shared" ref="BI44" ca="1" si="154">IF($C$20="SUM",SUM(BI34:BI43),AVERAGE(BI34:BI43))</f>
        <v>0</v>
      </c>
      <c r="BJ44" s="112">
        <f t="shared" ref="BJ44" ca="1" si="155">IF($C$20="SUM",SUM(BJ34:BJ43),AVERAGE(BJ34:BJ43))</f>
        <v>0</v>
      </c>
      <c r="BK44" s="112">
        <f t="shared" ref="BK44" ca="1" si="156">IF($C$20="SUM",SUM(BK34:BK43),AVERAGE(BK34:BK43))</f>
        <v>0</v>
      </c>
      <c r="BL44" s="112">
        <f t="shared" ref="BL44" ca="1" si="157">IF($C$20="SUM",SUM(BL34:BL43),AVERAGE(BL34:BL43))</f>
        <v>0</v>
      </c>
      <c r="BM44" s="113">
        <f t="shared" ref="BM44" ca="1" si="158">IF($C$20="SUM",SUM(BM34:BM43),AVERAGE(BM34:BM43))</f>
        <v>0</v>
      </c>
      <c r="BN44" s="111">
        <f t="shared" ref="BN44" ca="1" si="159">IF($C$20="SUM",SUM(BN34:BN43),AVERAGE(BN34:BN43))</f>
        <v>0</v>
      </c>
      <c r="BO44" s="112">
        <f t="shared" ref="BO44" ca="1" si="160">IF($C$20="SUM",SUM(BO34:BO43),AVERAGE(BO34:BO43))</f>
        <v>0</v>
      </c>
      <c r="BP44" s="112">
        <f t="shared" ref="BP44" ca="1" si="161">IF($C$20="SUM",SUM(BP34:BP43),AVERAGE(BP34:BP43))</f>
        <v>0</v>
      </c>
      <c r="BQ44" s="112">
        <f t="shared" ref="BQ44" ca="1" si="162">IF($C$20="SUM",SUM(BQ34:BQ43),AVERAGE(BQ34:BQ43))</f>
        <v>0</v>
      </c>
      <c r="BR44" s="113">
        <f t="shared" ref="BR44" ca="1" si="163">IF($C$20="SUM",SUM(BR34:BR43),AVERAGE(BR34:BR43))</f>
        <v>0</v>
      </c>
      <c r="BS44" s="111">
        <f t="shared" ref="BS44" ca="1" si="164">IF($C$20="SUM",SUM(BS34:BS43),AVERAGE(BS34:BS43))</f>
        <v>0</v>
      </c>
      <c r="BT44" s="112">
        <f t="shared" ref="BT44" ca="1" si="165">IF($C$20="SUM",SUM(BT34:BT43),AVERAGE(BT34:BT43))</f>
        <v>0</v>
      </c>
      <c r="BU44" s="112">
        <f t="shared" ref="BU44" ca="1" si="166">IF($C$20="SUM",SUM(BU34:BU43),AVERAGE(BU34:BU43))</f>
        <v>0</v>
      </c>
      <c r="BV44" s="112">
        <f t="shared" ref="BV44" ca="1" si="167">IF($C$20="SUM",SUM(BV34:BV43),AVERAGE(BV34:BV43))</f>
        <v>0</v>
      </c>
      <c r="BW44" s="113">
        <f t="shared" ref="BW44" ca="1" si="168">IF($C$20="SUM",SUM(BW34:BW43),AVERAGE(BW34:BW43))</f>
        <v>0</v>
      </c>
      <c r="BX44" s="111">
        <f t="shared" ref="BX44" ca="1" si="169">IF($C$20="SUM",SUM(BX34:BX43),AVERAGE(BX34:BX43))</f>
        <v>0</v>
      </c>
      <c r="BY44" s="112">
        <f t="shared" ref="BY44" ca="1" si="170">IF($C$20="SUM",SUM(BY34:BY43),AVERAGE(BY34:BY43))</f>
        <v>0</v>
      </c>
      <c r="BZ44" s="112">
        <f t="shared" ref="BZ44" ca="1" si="171">IF($C$20="SUM",SUM(BZ34:BZ43),AVERAGE(BZ34:BZ43))</f>
        <v>0</v>
      </c>
      <c r="CA44" s="112">
        <f t="shared" ref="CA44" ca="1" si="172">IF($C$20="SUM",SUM(CA34:CA43),AVERAGE(CA34:CA43))</f>
        <v>0</v>
      </c>
      <c r="CB44" s="113">
        <f t="shared" ref="CB44" ca="1" si="173">IF($C$20="SUM",SUM(CB34:CB43),AVERAGE(CB34:CB43))</f>
        <v>0</v>
      </c>
      <c r="CC44" s="111">
        <f t="shared" ref="CC44" ca="1" si="174">IF($C$20="SUM",SUM(CC34:CC43),AVERAGE(CC34:CC43))</f>
        <v>0</v>
      </c>
      <c r="CD44" s="112">
        <f t="shared" ref="CD44" ca="1" si="175">IF($C$20="SUM",SUM(CD34:CD43),AVERAGE(CD34:CD43))</f>
        <v>0</v>
      </c>
      <c r="CE44" s="112">
        <f t="shared" ref="CE44" ca="1" si="176">IF($C$20="SUM",SUM(CE34:CE43),AVERAGE(CE34:CE43))</f>
        <v>0</v>
      </c>
      <c r="CF44" s="112">
        <f t="shared" ref="CF44" ca="1" si="177">IF($C$20="SUM",SUM(CF34:CF43),AVERAGE(CF34:CF43))</f>
        <v>0</v>
      </c>
      <c r="CG44" s="113">
        <f t="shared" ref="CG44" ca="1" si="178">IF($C$20="SUM",SUM(CG34:CG43),AVERAGE(CG34:CG43))</f>
        <v>0</v>
      </c>
      <c r="CH44" s="111">
        <f t="shared" ref="CH44" ca="1" si="179">IF($C$20="SUM",SUM(CH34:CH43),AVERAGE(CH34:CH43))</f>
        <v>0</v>
      </c>
      <c r="CI44" s="112">
        <f t="shared" ref="CI44" ca="1" si="180">IF($C$20="SUM",SUM(CI34:CI43),AVERAGE(CI34:CI43))</f>
        <v>0</v>
      </c>
      <c r="CJ44" s="112">
        <f t="shared" ref="CJ44" ca="1" si="181">IF($C$20="SUM",SUM(CJ34:CJ43),AVERAGE(CJ34:CJ43))</f>
        <v>0</v>
      </c>
      <c r="CK44" s="112">
        <f t="shared" ref="CK44" ca="1" si="182">IF($C$20="SUM",SUM(CK34:CK43),AVERAGE(CK34:CK43))</f>
        <v>0</v>
      </c>
      <c r="CL44" s="113">
        <f t="shared" ref="CL44" ca="1" si="183">IF($C$20="SUM",SUM(CL34:CL43),AVERAGE(CL34:CL43))</f>
        <v>0</v>
      </c>
      <c r="CM44" s="114">
        <f t="shared" ref="CM44" ca="1" si="184">IF($C$20="SUM",SUM(CM34:CM43),AVERAGE(CM34:CM43))</f>
        <v>0</v>
      </c>
      <c r="CN44" s="115">
        <f t="shared" ref="CN44" ca="1" si="185">IF($C$20="SUM",SUM(CN34:CN43),AVERAGE(CN34:CN43))</f>
        <v>0</v>
      </c>
      <c r="CO44" s="115">
        <f t="shared" ref="CO44" ca="1" si="186">IF($C$20="SUM",SUM(CO34:CO43),AVERAGE(CO34:CO43))</f>
        <v>0</v>
      </c>
      <c r="CP44" s="112">
        <f t="shared" ref="CP44" ca="1" si="187">IF($C$20="SUM",SUM(CP34:CP43),AVERAGE(CP34:CP43))</f>
        <v>0</v>
      </c>
      <c r="CQ44" s="113">
        <f t="shared" ref="CQ44" ca="1" si="188">IF($C$20="SUM",SUM(CQ34:CQ43),AVERAGE(CQ34:CQ43))</f>
        <v>0</v>
      </c>
    </row>
    <row r="45" spans="9:95" ht="78" thickBot="1" x14ac:dyDescent="0.4">
      <c r="I45" s="81"/>
      <c r="J45" s="82"/>
      <c r="K45" s="81" t="s">
        <v>3190</v>
      </c>
      <c r="L45" s="82" t="s">
        <v>3204</v>
      </c>
      <c r="M45" s="81" t="s">
        <v>0</v>
      </c>
      <c r="N45" s="81" t="s">
        <v>3191</v>
      </c>
      <c r="O45" s="83" t="s">
        <v>3203</v>
      </c>
      <c r="P45" s="87" t="str">
        <f t="shared" ref="P45:T45" si="189">P9</f>
        <v>Max</v>
      </c>
      <c r="Q45" s="88" t="str">
        <f t="shared" si="189"/>
        <v>Avg</v>
      </c>
      <c r="R45" s="88" t="str">
        <f t="shared" si="189"/>
        <v>Min</v>
      </c>
      <c r="S45" s="85" t="str">
        <f t="shared" si="189"/>
        <v>2M Daily Avg Temp CHNG 2 Forecast Prior</v>
      </c>
      <c r="T45" s="86" t="str">
        <f t="shared" si="189"/>
        <v>2M Daily Avg Temp official 30yr Anomaly</v>
      </c>
      <c r="U45" s="87" t="str">
        <f t="shared" ref="U45:Y45" si="190">P9</f>
        <v>Max</v>
      </c>
      <c r="V45" s="88" t="str">
        <f t="shared" si="190"/>
        <v>Avg</v>
      </c>
      <c r="W45" s="88" t="str">
        <f t="shared" si="190"/>
        <v>Min</v>
      </c>
      <c r="X45" s="85" t="str">
        <f t="shared" si="190"/>
        <v>2M Daily Avg Temp CHNG 2 Forecast Prior</v>
      </c>
      <c r="Y45" s="86" t="str">
        <f t="shared" si="190"/>
        <v>2M Daily Avg Temp official 30yr Anomaly</v>
      </c>
      <c r="Z45" s="87" t="str">
        <f t="shared" ref="Z45:AD45" si="191">P9</f>
        <v>Max</v>
      </c>
      <c r="AA45" s="88" t="str">
        <f t="shared" si="191"/>
        <v>Avg</v>
      </c>
      <c r="AB45" s="88" t="str">
        <f t="shared" si="191"/>
        <v>Min</v>
      </c>
      <c r="AC45" s="85" t="str">
        <f t="shared" si="191"/>
        <v>2M Daily Avg Temp CHNG 2 Forecast Prior</v>
      </c>
      <c r="AD45" s="86" t="str">
        <f t="shared" si="191"/>
        <v>2M Daily Avg Temp official 30yr Anomaly</v>
      </c>
      <c r="AE45" s="87" t="str">
        <f t="shared" ref="AE45:AI45" si="192">P9</f>
        <v>Max</v>
      </c>
      <c r="AF45" s="88" t="str">
        <f t="shared" si="192"/>
        <v>Avg</v>
      </c>
      <c r="AG45" s="88" t="str">
        <f t="shared" si="192"/>
        <v>Min</v>
      </c>
      <c r="AH45" s="85" t="str">
        <f t="shared" si="192"/>
        <v>2M Daily Avg Temp CHNG 2 Forecast Prior</v>
      </c>
      <c r="AI45" s="86" t="str">
        <f t="shared" si="192"/>
        <v>2M Daily Avg Temp official 30yr Anomaly</v>
      </c>
      <c r="AJ45" s="87" t="str">
        <f t="shared" ref="AJ45:AN45" si="193">P9</f>
        <v>Max</v>
      </c>
      <c r="AK45" s="88" t="str">
        <f t="shared" si="193"/>
        <v>Avg</v>
      </c>
      <c r="AL45" s="88" t="str">
        <f t="shared" si="193"/>
        <v>Min</v>
      </c>
      <c r="AM45" s="85" t="str">
        <f t="shared" si="193"/>
        <v>2M Daily Avg Temp CHNG 2 Forecast Prior</v>
      </c>
      <c r="AN45" s="86" t="str">
        <f t="shared" si="193"/>
        <v>2M Daily Avg Temp official 30yr Anomaly</v>
      </c>
      <c r="AO45" s="87" t="str">
        <f t="shared" ref="AO45:AS45" si="194">P9</f>
        <v>Max</v>
      </c>
      <c r="AP45" s="88" t="str">
        <f t="shared" si="194"/>
        <v>Avg</v>
      </c>
      <c r="AQ45" s="88" t="str">
        <f t="shared" si="194"/>
        <v>Min</v>
      </c>
      <c r="AR45" s="85" t="str">
        <f t="shared" si="194"/>
        <v>2M Daily Avg Temp CHNG 2 Forecast Prior</v>
      </c>
      <c r="AS45" s="86" t="str">
        <f t="shared" si="194"/>
        <v>2M Daily Avg Temp official 30yr Anomaly</v>
      </c>
      <c r="AT45" s="87" t="str">
        <f t="shared" ref="AT45:AX45" si="195">P9</f>
        <v>Max</v>
      </c>
      <c r="AU45" s="88" t="str">
        <f t="shared" si="195"/>
        <v>Avg</v>
      </c>
      <c r="AV45" s="88" t="str">
        <f t="shared" si="195"/>
        <v>Min</v>
      </c>
      <c r="AW45" s="85" t="str">
        <f t="shared" si="195"/>
        <v>2M Daily Avg Temp CHNG 2 Forecast Prior</v>
      </c>
      <c r="AX45" s="86" t="str">
        <f t="shared" si="195"/>
        <v>2M Daily Avg Temp official 30yr Anomaly</v>
      </c>
      <c r="AY45" s="87" t="str">
        <f t="shared" ref="AY45:BC45" si="196">P9</f>
        <v>Max</v>
      </c>
      <c r="AZ45" s="88" t="str">
        <f t="shared" si="196"/>
        <v>Avg</v>
      </c>
      <c r="BA45" s="88" t="str">
        <f t="shared" si="196"/>
        <v>Min</v>
      </c>
      <c r="BB45" s="85" t="str">
        <f t="shared" si="196"/>
        <v>2M Daily Avg Temp CHNG 2 Forecast Prior</v>
      </c>
      <c r="BC45" s="86" t="str">
        <f t="shared" si="196"/>
        <v>2M Daily Avg Temp official 30yr Anomaly</v>
      </c>
      <c r="BD45" s="87" t="str">
        <f t="shared" ref="BD45:BH45" si="197">P9</f>
        <v>Max</v>
      </c>
      <c r="BE45" s="88" t="str">
        <f t="shared" si="197"/>
        <v>Avg</v>
      </c>
      <c r="BF45" s="88" t="str">
        <f t="shared" si="197"/>
        <v>Min</v>
      </c>
      <c r="BG45" s="85" t="str">
        <f t="shared" si="197"/>
        <v>2M Daily Avg Temp CHNG 2 Forecast Prior</v>
      </c>
      <c r="BH45" s="86" t="str">
        <f t="shared" si="197"/>
        <v>2M Daily Avg Temp official 30yr Anomaly</v>
      </c>
      <c r="BI45" s="87" t="str">
        <f t="shared" ref="BI45:BM45" si="198">P9</f>
        <v>Max</v>
      </c>
      <c r="BJ45" s="88" t="str">
        <f t="shared" si="198"/>
        <v>Avg</v>
      </c>
      <c r="BK45" s="88" t="str">
        <f t="shared" si="198"/>
        <v>Min</v>
      </c>
      <c r="BL45" s="85" t="str">
        <f t="shared" si="198"/>
        <v>2M Daily Avg Temp CHNG 2 Forecast Prior</v>
      </c>
      <c r="BM45" s="86" t="str">
        <f t="shared" si="198"/>
        <v>2M Daily Avg Temp official 30yr Anomaly</v>
      </c>
      <c r="BN45" s="87" t="str">
        <f t="shared" ref="BN45:BR45" si="199">P9</f>
        <v>Max</v>
      </c>
      <c r="BO45" s="88" t="str">
        <f t="shared" si="199"/>
        <v>Avg</v>
      </c>
      <c r="BP45" s="88" t="str">
        <f t="shared" si="199"/>
        <v>Min</v>
      </c>
      <c r="BQ45" s="85" t="str">
        <f t="shared" si="199"/>
        <v>2M Daily Avg Temp CHNG 2 Forecast Prior</v>
      </c>
      <c r="BR45" s="86" t="str">
        <f t="shared" si="199"/>
        <v>2M Daily Avg Temp official 30yr Anomaly</v>
      </c>
      <c r="BS45" s="87" t="str">
        <f t="shared" ref="BS45:BW45" si="200">P9</f>
        <v>Max</v>
      </c>
      <c r="BT45" s="88" t="str">
        <f t="shared" si="200"/>
        <v>Avg</v>
      </c>
      <c r="BU45" s="88" t="str">
        <f t="shared" si="200"/>
        <v>Min</v>
      </c>
      <c r="BV45" s="85" t="str">
        <f t="shared" si="200"/>
        <v>2M Daily Avg Temp CHNG 2 Forecast Prior</v>
      </c>
      <c r="BW45" s="86" t="str">
        <f t="shared" si="200"/>
        <v>2M Daily Avg Temp official 30yr Anomaly</v>
      </c>
      <c r="BX45" s="87" t="str">
        <f t="shared" ref="BX45:CB45" si="201">P9</f>
        <v>Max</v>
      </c>
      <c r="BY45" s="88" t="str">
        <f t="shared" si="201"/>
        <v>Avg</v>
      </c>
      <c r="BZ45" s="88" t="str">
        <f t="shared" si="201"/>
        <v>Min</v>
      </c>
      <c r="CA45" s="85" t="str">
        <f t="shared" si="201"/>
        <v>2M Daily Avg Temp CHNG 2 Forecast Prior</v>
      </c>
      <c r="CB45" s="86" t="str">
        <f t="shared" si="201"/>
        <v>2M Daily Avg Temp official 30yr Anomaly</v>
      </c>
      <c r="CC45" s="87" t="str">
        <f t="shared" ref="CC45:CG45" si="202">P9</f>
        <v>Max</v>
      </c>
      <c r="CD45" s="88" t="str">
        <f t="shared" si="202"/>
        <v>Avg</v>
      </c>
      <c r="CE45" s="88" t="str">
        <f t="shared" si="202"/>
        <v>Min</v>
      </c>
      <c r="CF45" s="85" t="str">
        <f t="shared" si="202"/>
        <v>2M Daily Avg Temp CHNG 2 Forecast Prior</v>
      </c>
      <c r="CG45" s="86" t="str">
        <f t="shared" si="202"/>
        <v>2M Daily Avg Temp official 30yr Anomaly</v>
      </c>
      <c r="CH45" s="87" t="str">
        <f t="shared" ref="CH45:CL45" si="203">P9</f>
        <v>Max</v>
      </c>
      <c r="CI45" s="88" t="str">
        <f t="shared" si="203"/>
        <v>Avg</v>
      </c>
      <c r="CJ45" s="88" t="str">
        <f t="shared" si="203"/>
        <v>Min</v>
      </c>
      <c r="CK45" s="85" t="str">
        <f t="shared" si="203"/>
        <v>2M Daily Avg Temp CHNG 2 Forecast Prior</v>
      </c>
      <c r="CL45" s="86" t="str">
        <f t="shared" si="203"/>
        <v>2M Daily Avg Temp official 30yr Anomaly</v>
      </c>
      <c r="CM45" s="90" t="str">
        <f t="shared" ref="CM45:CQ45" si="204">P9</f>
        <v>Max</v>
      </c>
      <c r="CN45" s="91" t="str">
        <f t="shared" si="204"/>
        <v>Avg</v>
      </c>
      <c r="CO45" s="91" t="str">
        <f t="shared" si="204"/>
        <v>Min</v>
      </c>
      <c r="CP45" s="85" t="str">
        <f t="shared" si="204"/>
        <v>2M Daily Avg Temp CHNG 2 Forecast Prior</v>
      </c>
      <c r="CQ45" s="86" t="str">
        <f t="shared" si="204"/>
        <v>2M Daily Avg Temp official 30yr Anomaly</v>
      </c>
    </row>
    <row r="46" spans="9:95" x14ac:dyDescent="0.35">
      <c r="I46" s="94"/>
      <c r="J46" s="95" t="e">
        <f>VLOOKUP($I46,Master!$R$2:$S$10,2,FALSE)</f>
        <v>#N/A</v>
      </c>
      <c r="K46" s="94"/>
      <c r="L46" s="95" t="str">
        <f t="shared" ref="L46:L55" si="205">SUBSTITUTE(K46," ","")&amp;"Location"</f>
        <v>Location</v>
      </c>
      <c r="M46" s="96"/>
      <c r="N46" s="94" t="e">
        <f>VLOOKUP(M46,Master!$E:$F,2,FALSE)</f>
        <v>#N/A</v>
      </c>
      <c r="O46" s="50" t="e">
        <f t="shared" ref="O46:O55" si="206">$N46&amp;" "&amp;$O$7&amp;$F$13&amp;"-"&amp;$F$12</f>
        <v>#N/A</v>
      </c>
      <c r="P46" s="127" t="str">
        <f ca="1">IFERROR(IF($F$22="TEMPF",RTD("ice.xl",,"*H",$O46,P$7,"D",P$6,,,1)*(9/5)+32,RTD("ice.xl",,"*H",$O46,P$7,"D",P$6,,,1)*P$8),"-")</f>
        <v>-</v>
      </c>
      <c r="Q46" s="128" t="str">
        <f ca="1">IFERROR(IF($F$22="TEMPF",RTD("ice.xl",,"*H",$O46,Q$7,"D",Q$6,,,1)*(9/5)+32,RTD("ice.xl",,"*H",$O46,Q$7,"D",Q$6,,,1)*Q$8),"-")</f>
        <v>-</v>
      </c>
      <c r="R46" s="128" t="str">
        <f ca="1">IFERROR(IF($F$22="TEMPF",RTD("ice.xl",,"*H",$O46,R$7,"D",R$6,,,1)*(9/5)+32,RTD("ice.xl",,"*H",$O46,R$7,"D",R$6,,,1)*R$8),"-")</f>
        <v>-</v>
      </c>
      <c r="S46" s="99" t="str">
        <f ca="1">IFERROR(IF($F$22="TEMPF",RTD("ice.xl",,"*H",$O46,S$7,"D",S$6,,,1)*(9/5),RTD("ice.xl",,"*H",$O46,S$7,"D",S$6,,,1)*S$8),"-")</f>
        <v>-</v>
      </c>
      <c r="T46" s="100" t="str">
        <f ca="1">IFERROR(IF($F$22="TEMPF",RTD("ice.xl",,"*H",$O46,T$7,"D",T$6,,,1)*(9/5),RTD("ice.xl",,"*H",$O46,T$7,"D",T$6,,,1)*T$8),"-")</f>
        <v>-</v>
      </c>
      <c r="U46" s="127" t="str">
        <f ca="1">IFERROR(IF($F$22="TEMPF",RTD("ice.xl",,"*H",$O46,U$7,"D",U$6,,,1)*(9/5)+32,RTD("ice.xl",,"*H",$O46,U$7,"D",U$6,,,1)*U$8),"-")</f>
        <v>-</v>
      </c>
      <c r="V46" s="128" t="str">
        <f ca="1">IFERROR(IF($F$22="TEMPF",RTD("ice.xl",,"*H",$O46,V$7,"D",V$6,,,1)*(9/5)+32,RTD("ice.xl",,"*H",$O46,V$7,"D",V$6,,,1)*V$8),"-")</f>
        <v>-</v>
      </c>
      <c r="W46" s="128" t="str">
        <f ca="1">IFERROR(IF($F$22="TEMPF",RTD("ice.xl",,"*H",$O46,W$7,"D",W$6,,,1)*(9/5)+32,RTD("ice.xl",,"*H",$O46,W$7,"D",W$6,,,1)*W$8),"-")</f>
        <v>-</v>
      </c>
      <c r="X46" s="99" t="str">
        <f ca="1">IFERROR(IF($F$22="TEMPF",RTD("ice.xl",,"*H",$O46,X$7,"D",X$6,,,1)*(9/5),RTD("ice.xl",,"*H",$O46,X$7,"D",X$6,,,1)*X$8),"-")</f>
        <v>-</v>
      </c>
      <c r="Y46" s="100" t="str">
        <f ca="1">IFERROR(IF($F$22="TEMPF",RTD("ice.xl",,"*H",$O46,Y$7,"D",Y$6,,,1)*(9/5),RTD("ice.xl",,"*H",$O46,Y$7,"D",Y$6,,,1)*Y$8),"-")</f>
        <v>-</v>
      </c>
      <c r="Z46" s="127" t="str">
        <f ca="1">IFERROR(IF($F$22="TEMPF",RTD("ice.xl",,"*H",$O46,Z$7,"D",Z$6,,,1)*(9/5)+32,RTD("ice.xl",,"*H",$O46,Z$7,"D",Z$6,,,1)*Z$8),"-")</f>
        <v>-</v>
      </c>
      <c r="AA46" s="128" t="str">
        <f ca="1">IFERROR(IF($F$22="TEMPF",RTD("ice.xl",,"*H",$O46,AA$7,"D",AA$6,,,1)*(9/5)+32,RTD("ice.xl",,"*H",$O46,AA$7,"D",AA$6,,,1)*AA$8),"-")</f>
        <v>-</v>
      </c>
      <c r="AB46" s="128" t="str">
        <f ca="1">IFERROR(IF($F$22="TEMPF",RTD("ice.xl",,"*H",$O46,AB$7,"D",AB$6,,,1)*(9/5)+32,RTD("ice.xl",,"*H",$O46,AB$7,"D",AB$6,,,1)*AB$8),"-")</f>
        <v>-</v>
      </c>
      <c r="AC46" s="99" t="str">
        <f ca="1">IFERROR(IF($F$22="TEMPF",RTD("ice.xl",,"*H",$O46,AC$7,"D",AC$6,,,1)*(9/5),RTD("ice.xl",,"*H",$O46,AC$7,"D",AC$6,,,1)*AC$8),"-")</f>
        <v>-</v>
      </c>
      <c r="AD46" s="100" t="str">
        <f ca="1">IFERROR(IF($F$22="TEMPF",RTD("ice.xl",,"*H",$O46,AD$7,"D",AD$6,,,1)*(9/5),RTD("ice.xl",,"*H",$O46,AD$7,"D",AD$6,,,1)*AD$8),"-")</f>
        <v>-</v>
      </c>
      <c r="AE46" s="127" t="str">
        <f ca="1">IFERROR(IF($F$22="TEMPF",RTD("ice.xl",,"*H",$O46,AE$7,"D",AE$6,,,1)*(9/5)+32,RTD("ice.xl",,"*H",$O46,AE$7,"D",AE$6,,,1)*AE$8),"-")</f>
        <v>-</v>
      </c>
      <c r="AF46" s="128" t="str">
        <f ca="1">IFERROR(IF($F$22="TEMPF",RTD("ice.xl",,"*H",$O46,AF$7,"D",AF$6,,,1)*(9/5)+32,RTD("ice.xl",,"*H",$O46,AF$7,"D",AF$6,,,1)*AF$8),"-")</f>
        <v>-</v>
      </c>
      <c r="AG46" s="128" t="str">
        <f ca="1">IFERROR(IF($F$22="TEMPF",RTD("ice.xl",,"*H",$O46,AG$7,"D",AG$6,,,1)*(9/5)+32,RTD("ice.xl",,"*H",$O46,AG$7,"D",AG$6,,,1)*AG$8),"-")</f>
        <v>-</v>
      </c>
      <c r="AH46" s="99" t="str">
        <f ca="1">IFERROR(IF($F$22="TEMPF",RTD("ice.xl",,"*H",$O46,AH$7,"D",AH$6,,,1)*(9/5),RTD("ice.xl",,"*H",$O46,AH$7,"D",AH$6,,,1)*AH$8),"-")</f>
        <v>-</v>
      </c>
      <c r="AI46" s="100" t="str">
        <f ca="1">IFERROR(IF($F$22="TEMPF",RTD("ice.xl",,"*H",$O46,AI$7,"D",AI$6,,,1)*(9/5),RTD("ice.xl",,"*H",$O46,AI$7,"D",AI$6,,,1)*AI$8),"-")</f>
        <v>-</v>
      </c>
      <c r="AJ46" s="127" t="str">
        <f ca="1">IFERROR(IF($F$22="TEMPF",RTD("ice.xl",,"*H",$O46,AJ$7,"D",AJ$6,,,1)*(9/5)+32,RTD("ice.xl",,"*H",$O46,AJ$7,"D",AJ$6,,,1)*AJ$8),"-")</f>
        <v>-</v>
      </c>
      <c r="AK46" s="128" t="str">
        <f ca="1">IFERROR(IF($F$22="TEMPF",RTD("ice.xl",,"*H",$O46,AK$7,"D",AK$6,,,1)*(9/5)+32,RTD("ice.xl",,"*H",$O46,AK$7,"D",AK$6,,,1)*AK$8),"-")</f>
        <v>-</v>
      </c>
      <c r="AL46" s="128" t="str">
        <f ca="1">IFERROR(IF($F$22="TEMPF",RTD("ice.xl",,"*H",$O46,AL$7,"D",AL$6,,,1)*(9/5)+32,RTD("ice.xl",,"*H",$O46,AL$7,"D",AL$6,,,1)*AL$8),"-")</f>
        <v>-</v>
      </c>
      <c r="AM46" s="99" t="str">
        <f ca="1">IFERROR(IF($F$22="TEMPF",RTD("ice.xl",,"*H",$O46,AM$7,"D",AM$6,,,1)*(9/5),RTD("ice.xl",,"*H",$O46,AM$7,"D",AM$6,,,1)*AM$8),"-")</f>
        <v>-</v>
      </c>
      <c r="AN46" s="100" t="str">
        <f ca="1">IFERROR(IF($F$22="TEMPF",RTD("ice.xl",,"*H",$O46,AN$7,"D",AN$6,,,1)*(9/5),RTD("ice.xl",,"*H",$O46,AN$7,"D",AN$6,,,1)*AN$8),"-")</f>
        <v>-</v>
      </c>
      <c r="AO46" s="127" t="str">
        <f ca="1">IFERROR(IF($F$22="TEMPF",RTD("ice.xl",,"*H",$O46,AO$7,"D",AO$6,,,1)*(9/5)+32,RTD("ice.xl",,"*H",$O46,AO$7,"D",AO$6,,,1)*AO$8),"-")</f>
        <v>-</v>
      </c>
      <c r="AP46" s="128" t="str">
        <f ca="1">IFERROR(IF($F$22="TEMPF",RTD("ice.xl",,"*H",$O46,AP$7,"D",AP$6,,,1)*(9/5)+32,RTD("ice.xl",,"*H",$O46,AP$7,"D",AP$6,,,1)*AP$8),"-")</f>
        <v>-</v>
      </c>
      <c r="AQ46" s="128" t="str">
        <f ca="1">IFERROR(IF($F$22="TEMPF",RTD("ice.xl",,"*H",$O46,AQ$7,"D",AQ$6,,,1)*(9/5)+32,RTD("ice.xl",,"*H",$O46,AQ$7,"D",AQ$6,,,1)*AQ$8),"-")</f>
        <v>-</v>
      </c>
      <c r="AR46" s="99" t="str">
        <f ca="1">IFERROR(IF($F$22="TEMPF",RTD("ice.xl",,"*H",$O46,AR$7,"D",AR$6,,,1)*(9/5),RTD("ice.xl",,"*H",$O46,AR$7,"D",AR$6,,,1)*AR$8),"-")</f>
        <v>-</v>
      </c>
      <c r="AS46" s="100" t="str">
        <f ca="1">IFERROR(IF($F$22="TEMPF",RTD("ice.xl",,"*H",$O46,AS$7,"D",AS$6,,,1)*(9/5),RTD("ice.xl",,"*H",$O46,AS$7,"D",AS$6,,,1)*AS$8),"-")</f>
        <v>-</v>
      </c>
      <c r="AT46" s="127" t="str">
        <f ca="1">IFERROR(IF($F$22="TEMPF",RTD("ice.xl",,"*H",$O46,AT$7,"D",AT$6,,,1)*(9/5)+32,RTD("ice.xl",,"*H",$O46,AT$7,"D",AT$6,,,1)*AT$8),"-")</f>
        <v>-</v>
      </c>
      <c r="AU46" s="128" t="str">
        <f ca="1">IFERROR(IF($F$22="TEMPF",RTD("ice.xl",,"*H",$O46,AU$7,"D",AU$6,,,1)*(9/5)+32,RTD("ice.xl",,"*H",$O46,AU$7,"D",AU$6,,,1)*AU$8),"-")</f>
        <v>-</v>
      </c>
      <c r="AV46" s="128" t="str">
        <f ca="1">IFERROR(IF($F$22="TEMPF",RTD("ice.xl",,"*H",$O46,AV$7,"D",AV$6,,,1)*(9/5)+32,RTD("ice.xl",,"*H",$O46,AV$7,"D",AV$6,,,1)*AV$8),"-")</f>
        <v>-</v>
      </c>
      <c r="AW46" s="99" t="str">
        <f ca="1">IFERROR(IF($F$22="TEMPF",RTD("ice.xl",,"*H",$O46,AW$7,"D",AW$6,,,1)*(9/5),RTD("ice.xl",,"*H",$O46,AW$7,"D",AW$6,,,1)*AW$8),"-")</f>
        <v>-</v>
      </c>
      <c r="AX46" s="100" t="str">
        <f ca="1">IFERROR(IF($F$22="TEMPF",RTD("ice.xl",,"*H",$O46,AX$7,"D",AX$6,,,1)*(9/5),RTD("ice.xl",,"*H",$O46,AX$7,"D",AX$6,,,1)*AX$8),"-")</f>
        <v>-</v>
      </c>
      <c r="AY46" s="127" t="str">
        <f ca="1">IFERROR(IF($F$22="TEMPF",RTD("ice.xl",,"*H",$O46,AY$7,"D",AY$6,,,1)*(9/5)+32,RTD("ice.xl",,"*H",$O46,AY$7,"D",AY$6,,,1)*AY$8),"-")</f>
        <v>-</v>
      </c>
      <c r="AZ46" s="128" t="str">
        <f ca="1">IFERROR(IF($F$22="TEMPF",RTD("ice.xl",,"*H",$O46,AZ$7,"D",AZ$6,,,1)*(9/5)+32,RTD("ice.xl",,"*H",$O46,AZ$7,"D",AZ$6,,,1)*AZ$8),"-")</f>
        <v>-</v>
      </c>
      <c r="BA46" s="128" t="str">
        <f ca="1">IFERROR(IF($F$22="TEMPF",RTD("ice.xl",,"*H",$O46,BA$7,"D",BA$6,,,1)*(9/5)+32,RTD("ice.xl",,"*H",$O46,BA$7,"D",BA$6,,,1)*BA$8),"-")</f>
        <v>-</v>
      </c>
      <c r="BB46" s="99" t="str">
        <f ca="1">IFERROR(IF($F$22="TEMPF",RTD("ice.xl",,"*H",$O46,BB$7,"D",BB$6,,,1)*(9/5),RTD("ice.xl",,"*H",$O46,BB$7,"D",BB$6,,,1)*BB$8),"-")</f>
        <v>-</v>
      </c>
      <c r="BC46" s="100" t="str">
        <f ca="1">IFERROR(IF($F$22="TEMPF",RTD("ice.xl",,"*H",$O46,BC$7,"D",BC$6,,,1)*(9/5),RTD("ice.xl",,"*H",$O46,BC$7,"D",BC$6,,,1)*BC$8),"-")</f>
        <v>-</v>
      </c>
      <c r="BD46" s="127" t="str">
        <f ca="1">IFERROR(IF($F$22="TEMPF",RTD("ice.xl",,"*H",$O46,BD$7,"D",BD$6,,,1)*(9/5)+32,RTD("ice.xl",,"*H",$O46,BD$7,"D",BD$6,,,1)*BD$8),"-")</f>
        <v>-</v>
      </c>
      <c r="BE46" s="128" t="str">
        <f ca="1">IFERROR(IF($F$22="TEMPF",RTD("ice.xl",,"*H",$O46,BE$7,"D",BE$6,,,1)*(9/5)+32,RTD("ice.xl",,"*H",$O46,BE$7,"D",BE$6,,,1)*BE$8),"-")</f>
        <v>-</v>
      </c>
      <c r="BF46" s="128" t="str">
        <f ca="1">IFERROR(IF($F$22="TEMPF",RTD("ice.xl",,"*H",$O46,BF$7,"D",BF$6,,,1)*(9/5)+32,RTD("ice.xl",,"*H",$O46,BF$7,"D",BF$6,,,1)*BF$8),"-")</f>
        <v>-</v>
      </c>
      <c r="BG46" s="99" t="str">
        <f ca="1">IFERROR(IF($F$22="TEMPF",RTD("ice.xl",,"*H",$O46,BG$7,"D",BG$6,,,1)*(9/5),RTD("ice.xl",,"*H",$O46,BG$7,"D",BG$6,,,1)*BG$8),"-")</f>
        <v>-</v>
      </c>
      <c r="BH46" s="100" t="str">
        <f ca="1">IFERROR(IF($F$22="TEMPF",RTD("ice.xl",,"*H",$O46,BH$7,"D",BH$6,,,1)*(9/5),RTD("ice.xl",,"*H",$O46,BH$7,"D",BH$6,,,1)*BH$8),"-")</f>
        <v>-</v>
      </c>
      <c r="BI46" s="127" t="str">
        <f ca="1">IFERROR(IF($F$22="TEMPF",RTD("ice.xl",,"*H",$O46,BI$7,"D",BI$6,,,1)*(9/5)+32,RTD("ice.xl",,"*H",$O46,BI$7,"D",BI$6,,,1)*BI$8),"-")</f>
        <v>-</v>
      </c>
      <c r="BJ46" s="128" t="str">
        <f ca="1">IFERROR(IF($F$22="TEMPF",RTD("ice.xl",,"*H",$O46,BJ$7,"D",BJ$6,,,1)*(9/5)+32,RTD("ice.xl",,"*H",$O46,BJ$7,"D",BJ$6,,,1)*BJ$8),"-")</f>
        <v>-</v>
      </c>
      <c r="BK46" s="128" t="str">
        <f ca="1">IFERROR(IF($F$22="TEMPF",RTD("ice.xl",,"*H",$O46,BK$7,"D",BK$6,,,1)*(9/5)+32,RTD("ice.xl",,"*H",$O46,BK$7,"D",BK$6,,,1)*BK$8),"-")</f>
        <v>-</v>
      </c>
      <c r="BL46" s="99" t="str">
        <f ca="1">IFERROR(IF($F$22="TEMPF",RTD("ice.xl",,"*H",$O46,BL$7,"D",BL$6,,,1)*(9/5),RTD("ice.xl",,"*H",$O46,BL$7,"D",BL$6,,,1)*BL$8),"-")</f>
        <v>-</v>
      </c>
      <c r="BM46" s="100" t="str">
        <f ca="1">IFERROR(IF($F$22="TEMPF",RTD("ice.xl",,"*H",$O46,BM$7,"D",BM$6,,,1)*(9/5),RTD("ice.xl",,"*H",$O46,BM$7,"D",BM$6,,,1)*BM$8),"-")</f>
        <v>-</v>
      </c>
      <c r="BN46" s="127" t="str">
        <f ca="1">IFERROR(IF($F$22="TEMPF",RTD("ice.xl",,"*H",$O46,BN$7,"D",BN$6,,,1)*(9/5)+32,RTD("ice.xl",,"*H",$O46,BN$7,"D",BN$6,,,1)*BN$8),"-")</f>
        <v>-</v>
      </c>
      <c r="BO46" s="128" t="str">
        <f ca="1">IFERROR(IF($F$22="TEMPF",RTD("ice.xl",,"*H",$O46,BO$7,"D",BO$6,,,1)*(9/5)+32,RTD("ice.xl",,"*H",$O46,BO$7,"D",BO$6,,,1)*BO$8),"-")</f>
        <v>-</v>
      </c>
      <c r="BP46" s="128" t="str">
        <f ca="1">IFERROR(IF($F$22="TEMPF",RTD("ice.xl",,"*H",$O46,BP$7,"D",BP$6,,,1)*(9/5)+32,RTD("ice.xl",,"*H",$O46,BP$7,"D",BP$6,,,1)*BP$8),"-")</f>
        <v>-</v>
      </c>
      <c r="BQ46" s="99" t="str">
        <f ca="1">IFERROR(IF($F$22="TEMPF",RTD("ice.xl",,"*H",$O46,BQ$7,"D",BQ$6,,,1)*(9/5),RTD("ice.xl",,"*H",$O46,BQ$7,"D",BQ$6,,,1)*BQ$8),"-")</f>
        <v>-</v>
      </c>
      <c r="BR46" s="100" t="str">
        <f ca="1">IFERROR(IF($F$22="TEMPF",RTD("ice.xl",,"*H",$O46,BR$7,"D",BR$6,,,1)*(9/5),RTD("ice.xl",,"*H",$O46,BR$7,"D",BR$6,,,1)*BR$8),"-")</f>
        <v>-</v>
      </c>
      <c r="BS46" s="127" t="str">
        <f ca="1">IFERROR(IF($F$22="TEMPF",RTD("ice.xl",,"*H",$O46,BS$7,"D",BS$6,,,1)*(9/5)+32,RTD("ice.xl",,"*H",$O46,BS$7,"D",BS$6,,,1)*BS$8),"-")</f>
        <v>-</v>
      </c>
      <c r="BT46" s="128" t="str">
        <f ca="1">IFERROR(IF($F$22="TEMPF",RTD("ice.xl",,"*H",$O46,BT$7,"D",BT$6,,,1)*(9/5)+32,RTD("ice.xl",,"*H",$O46,BT$7,"D",BT$6,,,1)*BT$8),"-")</f>
        <v>-</v>
      </c>
      <c r="BU46" s="128" t="str">
        <f ca="1">IFERROR(IF($F$22="TEMPF",RTD("ice.xl",,"*H",$O46,BU$7,"D",BU$6,,,1)*(9/5)+32,RTD("ice.xl",,"*H",$O46,BU$7,"D",BU$6,,,1)*BU$8),"-")</f>
        <v>-</v>
      </c>
      <c r="BV46" s="99" t="str">
        <f ca="1">IFERROR(IF($F$22="TEMPF",RTD("ice.xl",,"*H",$O46,BV$7,"D",BV$6,,,1)*(9/5),RTD("ice.xl",,"*H",$O46,BV$7,"D",BV$6,,,1)*BV$8),"-")</f>
        <v>-</v>
      </c>
      <c r="BW46" s="100" t="str">
        <f ca="1">IFERROR(IF($F$22="TEMPF",RTD("ice.xl",,"*H",$O46,BW$7,"D",BW$6,,,1)*(9/5),RTD("ice.xl",,"*H",$O46,BW$7,"D",BW$6,,,1)*BW$8),"-")</f>
        <v>-</v>
      </c>
      <c r="BX46" s="127" t="str">
        <f ca="1">IFERROR(IF($F$22="TEMPF",RTD("ice.xl",,"*H",$O46,BX$7,"D",BX$6,,,1)*(9/5)+32,RTD("ice.xl",,"*H",$O46,BX$7,"D",BX$6,,,1)*BX$8),"-")</f>
        <v>-</v>
      </c>
      <c r="BY46" s="128" t="str">
        <f ca="1">IFERROR(IF($F$22="TEMPF",RTD("ice.xl",,"*H",$O46,BY$7,"D",BY$6,,,1)*(9/5)+32,RTD("ice.xl",,"*H",$O46,BY$7,"D",BY$6,,,1)*BY$8),"-")</f>
        <v>-</v>
      </c>
      <c r="BZ46" s="128" t="str">
        <f ca="1">IFERROR(IF($F$22="TEMPF",RTD("ice.xl",,"*H",$O46,BZ$7,"D",BZ$6,,,1)*(9/5)+32,RTD("ice.xl",,"*H",$O46,BZ$7,"D",BZ$6,,,1)*BZ$8),"-")</f>
        <v>-</v>
      </c>
      <c r="CA46" s="99" t="str">
        <f ca="1">IFERROR(IF($F$22="TEMPF",RTD("ice.xl",,"*H",$O46,CA$7,"D",CA$6,,,1)*(9/5),RTD("ice.xl",,"*H",$O46,CA$7,"D",CA$6,,,1)*CA$8),"-")</f>
        <v>-</v>
      </c>
      <c r="CB46" s="100" t="str">
        <f ca="1">IFERROR(IF($F$22="TEMPF",RTD("ice.xl",,"*H",$O46,CB$7,"D",CB$6,,,1)*(9/5),RTD("ice.xl",,"*H",$O46,CB$7,"D",CB$6,,,1)*CB$8),"-")</f>
        <v>-</v>
      </c>
      <c r="CC46" s="127" t="str">
        <f ca="1">IFERROR(IF($F$22="TEMPF",RTD("ice.xl",,"*H",$O46,CC$7,"D",CC$6,,,1)*(9/5)+32,RTD("ice.xl",,"*H",$O46,CC$7,"D",CC$6,,,1)*CC$8),"-")</f>
        <v>-</v>
      </c>
      <c r="CD46" s="128" t="str">
        <f ca="1">IFERROR(IF($F$22="TEMPF",RTD("ice.xl",,"*H",$O46,CD$7,"D",CD$6,,,1)*(9/5)+32,RTD("ice.xl",,"*H",$O46,CD$7,"D",CD$6,,,1)*CD$8),"-")</f>
        <v>-</v>
      </c>
      <c r="CE46" s="128" t="str">
        <f ca="1">IFERROR(IF($F$22="TEMPF",RTD("ice.xl",,"*H",$O46,CE$7,"D",CE$6,,,1)*(9/5)+32,RTD("ice.xl",,"*H",$O46,CE$7,"D",CE$6,,,1)*CE$8),"-")</f>
        <v>-</v>
      </c>
      <c r="CF46" s="99" t="str">
        <f ca="1">IFERROR(IF($F$22="TEMPF",RTD("ice.xl",,"*H",$O46,CF$7,"D",CF$6,,,1)*(9/5),RTD("ice.xl",,"*H",$O46,CF$7,"D",CF$6,,,1)*CF$8),"-")</f>
        <v>-</v>
      </c>
      <c r="CG46" s="100" t="str">
        <f ca="1">IFERROR(IF($F$22="TEMPF",RTD("ice.xl",,"*H",$O46,CG$7,"D",CG$6,,,1)*(9/5),RTD("ice.xl",,"*H",$O46,CG$7,"D",CG$6,,,1)*CG$8),"-")</f>
        <v>-</v>
      </c>
      <c r="CH46" s="127" t="str">
        <f ca="1">IFERROR(IF($F$22="TEMPF",RTD("ice.xl",,"*H",$O46,CH$7,"D",CH$6,,,1)*(9/5)+32,RTD("ice.xl",,"*H",$O46,CH$7,"D",CH$6,,,1)*CH$8),"-")</f>
        <v>-</v>
      </c>
      <c r="CI46" s="128" t="str">
        <f ca="1">IFERROR(IF($F$22="TEMPF",RTD("ice.xl",,"*H",$O46,CI$7,"D",CI$6,,,1)*(9/5)+32,RTD("ice.xl",,"*H",$O46,CI$7,"D",CI$6,,,1)*CI$8),"-")</f>
        <v>-</v>
      </c>
      <c r="CJ46" s="128" t="str">
        <f ca="1">IFERROR(IF($F$22="TEMPF",RTD("ice.xl",,"*H",$O46,CJ$7,"D",CJ$6,,,1)*(9/5)+32,RTD("ice.xl",,"*H",$O46,CJ$7,"D",CJ$6,,,1)*CJ$8),"-")</f>
        <v>-</v>
      </c>
      <c r="CK46" s="99" t="str">
        <f ca="1">IFERROR(IF($F$22="TEMPF",RTD("ice.xl",,"*H",$O46,CK$7,"D",CK$6,,,1)*(9/5),RTD("ice.xl",,"*H",$O46,CK$7,"D",CK$6,,,1)*CK$8),"-")</f>
        <v>-</v>
      </c>
      <c r="CL46" s="100" t="str">
        <f ca="1">IFERROR(IF($F$22="TEMPF",RTD("ice.xl",,"*H",$O46,CL$7,"D",CL$6,,,1)*(9/5),RTD("ice.xl",,"*H",$O46,CL$7,"D",CL$6,,,1)*CL$8),"-")</f>
        <v>-</v>
      </c>
      <c r="CM46" s="97" t="str">
        <f ca="1">IFERROR(IF($F$22="TEMPF",RTD("ice.xl",,"*H",$O46,CM$7,"D",CM$6,,,1)*(9/5)+32,RTD("ice.xl",,"*H",$O46,CM$7,"D",CM$6,,,1)*CM$8),"-")</f>
        <v>-</v>
      </c>
      <c r="CN46" s="98" t="str">
        <f ca="1">IFERROR(IF($F$22="TEMPF",RTD("ice.xl",,"*H",$O46,CN$7,"D",CN$6,,,1)*(9/5)+32,RTD("ice.xl",,"*H",$O46,CN$7,"D",CN$6,,,1)*CN$8),"-")</f>
        <v>-</v>
      </c>
      <c r="CO46" s="98" t="str">
        <f ca="1">IFERROR(IF($F$22="TEMPF",RTD("ice.xl",,"*H",$O46,CO$7,"D",CO$6,,,1)*(9/5)+32,RTD("ice.xl",,"*H",$O46,CO$7,"D",CO$6,,,1)*CO$8),"-")</f>
        <v>-</v>
      </c>
      <c r="CP46" s="99" t="str">
        <f ca="1">IFERROR(IF($F$22="TEMPF",RTD("ice.xl",,"*H",$O46,CP$7,"D",CP$6,,,1)*(9/5),RTD("ice.xl",,"*H",$O46,CP$7,"D",CP$6,,,1)*CP$8),"-")</f>
        <v>-</v>
      </c>
      <c r="CQ46" s="100" t="str">
        <f ca="1">IFERROR(IF($F$22="TEMPF",RTD("ice.xl",,"*H",$O46,CQ$7,"D",CQ$6,,,1)*(9/5),RTD("ice.xl",,"*H",$O46,CQ$7,"D",CQ$6,,,1)*CQ$8),"-")</f>
        <v>-</v>
      </c>
    </row>
    <row r="47" spans="9:95" x14ac:dyDescent="0.35">
      <c r="I47" s="94"/>
      <c r="J47" s="95" t="e">
        <f>VLOOKUP($I47,Master!$R$2:$S$10,2,FALSE)</f>
        <v>#N/A</v>
      </c>
      <c r="K47" s="94"/>
      <c r="L47" s="95" t="str">
        <f t="shared" si="205"/>
        <v>Location</v>
      </c>
      <c r="M47" s="96"/>
      <c r="N47" s="94" t="e">
        <f>VLOOKUP(M47,Master!$E:$F,2,FALSE)</f>
        <v>#N/A</v>
      </c>
      <c r="O47" s="50" t="e">
        <f t="shared" si="206"/>
        <v>#N/A</v>
      </c>
      <c r="P47" s="129" t="str">
        <f ca="1">IFERROR(IF($F$22="TEMPF",RTD("ice.xl",,"*H",$O47,P$7,"D",P$6,,,1)*(9/5)+32,RTD("ice.xl",,"*H",$O47,P$7,"D",P$6,,,1)*P$8),"-")</f>
        <v>-</v>
      </c>
      <c r="Q47" s="94" t="str">
        <f ca="1">IFERROR(IF($F$22="TEMPF",RTD("ice.xl",,"*H",$O47,Q$7,"D",Q$6,,,1)*(9/5)+32,RTD("ice.xl",,"*H",$O47,Q$7,"D",Q$6,,,1)*Q$8),"-")</f>
        <v>-</v>
      </c>
      <c r="R47" s="94" t="str">
        <f ca="1">IFERROR(IF($F$22="TEMPF",RTD("ice.xl",,"*H",$O47,R$7,"D",R$6,,,1)*(9/5)+32,RTD("ice.xl",,"*H",$O47,R$7,"D",R$6,,,1)*R$8),"-")</f>
        <v>-</v>
      </c>
      <c r="S47" s="103" t="str">
        <f ca="1">IFERROR(IF($F$22="TEMPF",RTD("ice.xl",,"*H",$O47,S$7,"D",S$6,,,1)*(9/5),RTD("ice.xl",,"*H",$O47,S$7,"D",S$6,,,1)*S$8),"-")</f>
        <v>-</v>
      </c>
      <c r="T47" s="104" t="str">
        <f ca="1">IFERROR(IF($F$22="TEMPF",RTD("ice.xl",,"*H",$O47,T$7,"D",T$6,,,1)*(9/5),RTD("ice.xl",,"*H",$O47,T$7,"D",T$6,,,1)*T$8),"-")</f>
        <v>-</v>
      </c>
      <c r="U47" s="129" t="str">
        <f ca="1">IFERROR(IF($F$22="TEMPF",RTD("ice.xl",,"*H",$O47,U$7,"D",U$6,,,1)*(9/5)+32,RTD("ice.xl",,"*H",$O47,U$7,"D",U$6,,,1)*U$8),"-")</f>
        <v>-</v>
      </c>
      <c r="V47" s="94" t="str">
        <f ca="1">IFERROR(IF($F$22="TEMPF",RTD("ice.xl",,"*H",$O47,V$7,"D",V$6,,,1)*(9/5)+32,RTD("ice.xl",,"*H",$O47,V$7,"D",V$6,,,1)*V$8),"-")</f>
        <v>-</v>
      </c>
      <c r="W47" s="94" t="str">
        <f ca="1">IFERROR(IF($F$22="TEMPF",RTD("ice.xl",,"*H",$O47,W$7,"D",W$6,,,1)*(9/5)+32,RTD("ice.xl",,"*H",$O47,W$7,"D",W$6,,,1)*W$8),"-")</f>
        <v>-</v>
      </c>
      <c r="X47" s="103" t="str">
        <f ca="1">IFERROR(IF($F$22="TEMPF",RTD("ice.xl",,"*H",$O47,X$7,"D",X$6,,,1)*(9/5),RTD("ice.xl",,"*H",$O47,X$7,"D",X$6,,,1)*X$8),"-")</f>
        <v>-</v>
      </c>
      <c r="Y47" s="104" t="str">
        <f ca="1">IFERROR(IF($F$22="TEMPF",RTD("ice.xl",,"*H",$O47,Y$7,"D",Y$6,,,1)*(9/5),RTD("ice.xl",,"*H",$O47,Y$7,"D",Y$6,,,1)*Y$8),"-")</f>
        <v>-</v>
      </c>
      <c r="Z47" s="129" t="str">
        <f ca="1">IFERROR(IF($F$22="TEMPF",RTD("ice.xl",,"*H",$O47,Z$7,"D",Z$6,,,1)*(9/5)+32,RTD("ice.xl",,"*H",$O47,Z$7,"D",Z$6,,,1)*Z$8),"-")</f>
        <v>-</v>
      </c>
      <c r="AA47" s="94" t="str">
        <f ca="1">IFERROR(IF($F$22="TEMPF",RTD("ice.xl",,"*H",$O47,AA$7,"D",AA$6,,,1)*(9/5)+32,RTD("ice.xl",,"*H",$O47,AA$7,"D",AA$6,,,1)*AA$8),"-")</f>
        <v>-</v>
      </c>
      <c r="AB47" s="94" t="str">
        <f ca="1">IFERROR(IF($F$22="TEMPF",RTD("ice.xl",,"*H",$O47,AB$7,"D",AB$6,,,1)*(9/5)+32,RTD("ice.xl",,"*H",$O47,AB$7,"D",AB$6,,,1)*AB$8),"-")</f>
        <v>-</v>
      </c>
      <c r="AC47" s="103" t="str">
        <f ca="1">IFERROR(IF($F$22="TEMPF",RTD("ice.xl",,"*H",$O47,AC$7,"D",AC$6,,,1)*(9/5),RTD("ice.xl",,"*H",$O47,AC$7,"D",AC$6,,,1)*AC$8),"-")</f>
        <v>-</v>
      </c>
      <c r="AD47" s="104" t="str">
        <f ca="1">IFERROR(IF($F$22="TEMPF",RTD("ice.xl",,"*H",$O47,AD$7,"D",AD$6,,,1)*(9/5),RTD("ice.xl",,"*H",$O47,AD$7,"D",AD$6,,,1)*AD$8),"-")</f>
        <v>-</v>
      </c>
      <c r="AE47" s="129" t="str">
        <f ca="1">IFERROR(IF($F$22="TEMPF",RTD("ice.xl",,"*H",$O47,AE$7,"D",AE$6,,,1)*(9/5)+32,RTD("ice.xl",,"*H",$O47,AE$7,"D",AE$6,,,1)*AE$8),"-")</f>
        <v>-</v>
      </c>
      <c r="AF47" s="94" t="str">
        <f ca="1">IFERROR(IF($F$22="TEMPF",RTD("ice.xl",,"*H",$O47,AF$7,"D",AF$6,,,1)*(9/5)+32,RTD("ice.xl",,"*H",$O47,AF$7,"D",AF$6,,,1)*AF$8),"-")</f>
        <v>-</v>
      </c>
      <c r="AG47" s="94" t="str">
        <f ca="1">IFERROR(IF($F$22="TEMPF",RTD("ice.xl",,"*H",$O47,AG$7,"D",AG$6,,,1)*(9/5)+32,RTD("ice.xl",,"*H",$O47,AG$7,"D",AG$6,,,1)*AG$8),"-")</f>
        <v>-</v>
      </c>
      <c r="AH47" s="103" t="str">
        <f ca="1">IFERROR(IF($F$22="TEMPF",RTD("ice.xl",,"*H",$O47,AH$7,"D",AH$6,,,1)*(9/5),RTD("ice.xl",,"*H",$O47,AH$7,"D",AH$6,,,1)*AH$8),"-")</f>
        <v>-</v>
      </c>
      <c r="AI47" s="104" t="str">
        <f ca="1">IFERROR(IF($F$22="TEMPF",RTD("ice.xl",,"*H",$O47,AI$7,"D",AI$6,,,1)*(9/5),RTD("ice.xl",,"*H",$O47,AI$7,"D",AI$6,,,1)*AI$8),"-")</f>
        <v>-</v>
      </c>
      <c r="AJ47" s="129" t="str">
        <f ca="1">IFERROR(IF($F$22="TEMPF",RTD("ice.xl",,"*H",$O47,AJ$7,"D",AJ$6,,,1)*(9/5)+32,RTD("ice.xl",,"*H",$O47,AJ$7,"D",AJ$6,,,1)*AJ$8),"-")</f>
        <v>-</v>
      </c>
      <c r="AK47" s="94" t="str">
        <f ca="1">IFERROR(IF($F$22="TEMPF",RTD("ice.xl",,"*H",$O47,AK$7,"D",AK$6,,,1)*(9/5)+32,RTD("ice.xl",,"*H",$O47,AK$7,"D",AK$6,,,1)*AK$8),"-")</f>
        <v>-</v>
      </c>
      <c r="AL47" s="94" t="str">
        <f ca="1">IFERROR(IF($F$22="TEMPF",RTD("ice.xl",,"*H",$O47,AL$7,"D",AL$6,,,1)*(9/5)+32,RTD("ice.xl",,"*H",$O47,AL$7,"D",AL$6,,,1)*AL$8),"-")</f>
        <v>-</v>
      </c>
      <c r="AM47" s="103" t="str">
        <f ca="1">IFERROR(IF($F$22="TEMPF",RTD("ice.xl",,"*H",$O47,AM$7,"D",AM$6,,,1)*(9/5),RTD("ice.xl",,"*H",$O47,AM$7,"D",AM$6,,,1)*AM$8),"-")</f>
        <v>-</v>
      </c>
      <c r="AN47" s="104" t="str">
        <f ca="1">IFERROR(IF($F$22="TEMPF",RTD("ice.xl",,"*H",$O47,AN$7,"D",AN$6,,,1)*(9/5),RTD("ice.xl",,"*H",$O47,AN$7,"D",AN$6,,,1)*AN$8),"-")</f>
        <v>-</v>
      </c>
      <c r="AO47" s="129" t="str">
        <f ca="1">IFERROR(IF($F$22="TEMPF",RTD("ice.xl",,"*H",$O47,AO$7,"D",AO$6,,,1)*(9/5)+32,RTD("ice.xl",,"*H",$O47,AO$7,"D",AO$6,,,1)*AO$8),"-")</f>
        <v>-</v>
      </c>
      <c r="AP47" s="94" t="str">
        <f ca="1">IFERROR(IF($F$22="TEMPF",RTD("ice.xl",,"*H",$O47,AP$7,"D",AP$6,,,1)*(9/5)+32,RTD("ice.xl",,"*H",$O47,AP$7,"D",AP$6,,,1)*AP$8),"-")</f>
        <v>-</v>
      </c>
      <c r="AQ47" s="94" t="str">
        <f ca="1">IFERROR(IF($F$22="TEMPF",RTD("ice.xl",,"*H",$O47,AQ$7,"D",AQ$6,,,1)*(9/5)+32,RTD("ice.xl",,"*H",$O47,AQ$7,"D",AQ$6,,,1)*AQ$8),"-")</f>
        <v>-</v>
      </c>
      <c r="AR47" s="103" t="str">
        <f ca="1">IFERROR(IF($F$22="TEMPF",RTD("ice.xl",,"*H",$O47,AR$7,"D",AR$6,,,1)*(9/5),RTD("ice.xl",,"*H",$O47,AR$7,"D",AR$6,,,1)*AR$8),"-")</f>
        <v>-</v>
      </c>
      <c r="AS47" s="104" t="str">
        <f ca="1">IFERROR(IF($F$22="TEMPF",RTD("ice.xl",,"*H",$O47,AS$7,"D",AS$6,,,1)*(9/5),RTD("ice.xl",,"*H",$O47,AS$7,"D",AS$6,,,1)*AS$8),"-")</f>
        <v>-</v>
      </c>
      <c r="AT47" s="129" t="str">
        <f ca="1">IFERROR(IF($F$22="TEMPF",RTD("ice.xl",,"*H",$O47,AT$7,"D",AT$6,,,1)*(9/5)+32,RTD("ice.xl",,"*H",$O47,AT$7,"D",AT$6,,,1)*AT$8),"-")</f>
        <v>-</v>
      </c>
      <c r="AU47" s="94" t="str">
        <f ca="1">IFERROR(IF($F$22="TEMPF",RTD("ice.xl",,"*H",$O47,AU$7,"D",AU$6,,,1)*(9/5)+32,RTD("ice.xl",,"*H",$O47,AU$7,"D",AU$6,,,1)*AU$8),"-")</f>
        <v>-</v>
      </c>
      <c r="AV47" s="94" t="str">
        <f ca="1">IFERROR(IF($F$22="TEMPF",RTD("ice.xl",,"*H",$O47,AV$7,"D",AV$6,,,1)*(9/5)+32,RTD("ice.xl",,"*H",$O47,AV$7,"D",AV$6,,,1)*AV$8),"-")</f>
        <v>-</v>
      </c>
      <c r="AW47" s="103" t="str">
        <f ca="1">IFERROR(IF($F$22="TEMPF",RTD("ice.xl",,"*H",$O47,AW$7,"D",AW$6,,,1)*(9/5),RTD("ice.xl",,"*H",$O47,AW$7,"D",AW$6,,,1)*AW$8),"-")</f>
        <v>-</v>
      </c>
      <c r="AX47" s="104" t="str">
        <f ca="1">IFERROR(IF($F$22="TEMPF",RTD("ice.xl",,"*H",$O47,AX$7,"D",AX$6,,,1)*(9/5),RTD("ice.xl",,"*H",$O47,AX$7,"D",AX$6,,,1)*AX$8),"-")</f>
        <v>-</v>
      </c>
      <c r="AY47" s="129" t="str">
        <f ca="1">IFERROR(IF($F$22="TEMPF",RTD("ice.xl",,"*H",$O47,AY$7,"D",AY$6,,,1)*(9/5)+32,RTD("ice.xl",,"*H",$O47,AY$7,"D",AY$6,,,1)*AY$8),"-")</f>
        <v>-</v>
      </c>
      <c r="AZ47" s="94" t="str">
        <f ca="1">IFERROR(IF($F$22="TEMPF",RTD("ice.xl",,"*H",$O47,AZ$7,"D",AZ$6,,,1)*(9/5)+32,RTD("ice.xl",,"*H",$O47,AZ$7,"D",AZ$6,,,1)*AZ$8),"-")</f>
        <v>-</v>
      </c>
      <c r="BA47" s="94" t="str">
        <f ca="1">IFERROR(IF($F$22="TEMPF",RTD("ice.xl",,"*H",$O47,BA$7,"D",BA$6,,,1)*(9/5)+32,RTD("ice.xl",,"*H",$O47,BA$7,"D",BA$6,,,1)*BA$8),"-")</f>
        <v>-</v>
      </c>
      <c r="BB47" s="103" t="str">
        <f ca="1">IFERROR(IF($F$22="TEMPF",RTD("ice.xl",,"*H",$O47,BB$7,"D",BB$6,,,1)*(9/5),RTD("ice.xl",,"*H",$O47,BB$7,"D",BB$6,,,1)*BB$8),"-")</f>
        <v>-</v>
      </c>
      <c r="BC47" s="104" t="str">
        <f ca="1">IFERROR(IF($F$22="TEMPF",RTD("ice.xl",,"*H",$O47,BC$7,"D",BC$6,,,1)*(9/5),RTD("ice.xl",,"*H",$O47,BC$7,"D",BC$6,,,1)*BC$8),"-")</f>
        <v>-</v>
      </c>
      <c r="BD47" s="129" t="str">
        <f ca="1">IFERROR(IF($F$22="TEMPF",RTD("ice.xl",,"*H",$O47,BD$7,"D",BD$6,,,1)*(9/5)+32,RTD("ice.xl",,"*H",$O47,BD$7,"D",BD$6,,,1)*BD$8),"-")</f>
        <v>-</v>
      </c>
      <c r="BE47" s="94" t="str">
        <f ca="1">IFERROR(IF($F$22="TEMPF",RTD("ice.xl",,"*H",$O47,BE$7,"D",BE$6,,,1)*(9/5)+32,RTD("ice.xl",,"*H",$O47,BE$7,"D",BE$6,,,1)*BE$8),"-")</f>
        <v>-</v>
      </c>
      <c r="BF47" s="94" t="str">
        <f ca="1">IFERROR(IF($F$22="TEMPF",RTD("ice.xl",,"*H",$O47,BF$7,"D",BF$6,,,1)*(9/5)+32,RTD("ice.xl",,"*H",$O47,BF$7,"D",BF$6,,,1)*BF$8),"-")</f>
        <v>-</v>
      </c>
      <c r="BG47" s="103" t="str">
        <f ca="1">IFERROR(IF($F$22="TEMPF",RTD("ice.xl",,"*H",$O47,BG$7,"D",BG$6,,,1)*(9/5),RTD("ice.xl",,"*H",$O47,BG$7,"D",BG$6,,,1)*BG$8),"-")</f>
        <v>-</v>
      </c>
      <c r="BH47" s="104" t="str">
        <f ca="1">IFERROR(IF($F$22="TEMPF",RTD("ice.xl",,"*H",$O47,BH$7,"D",BH$6,,,1)*(9/5),RTD("ice.xl",,"*H",$O47,BH$7,"D",BH$6,,,1)*BH$8),"-")</f>
        <v>-</v>
      </c>
      <c r="BI47" s="129" t="str">
        <f ca="1">IFERROR(IF($F$22="TEMPF",RTD("ice.xl",,"*H",$O47,BI$7,"D",BI$6,,,1)*(9/5)+32,RTD("ice.xl",,"*H",$O47,BI$7,"D",BI$6,,,1)*BI$8),"-")</f>
        <v>-</v>
      </c>
      <c r="BJ47" s="94" t="str">
        <f ca="1">IFERROR(IF($F$22="TEMPF",RTD("ice.xl",,"*H",$O47,BJ$7,"D",BJ$6,,,1)*(9/5)+32,RTD("ice.xl",,"*H",$O47,BJ$7,"D",BJ$6,,,1)*BJ$8),"-")</f>
        <v>-</v>
      </c>
      <c r="BK47" s="94" t="str">
        <f ca="1">IFERROR(IF($F$22="TEMPF",RTD("ice.xl",,"*H",$O47,BK$7,"D",BK$6,,,1)*(9/5)+32,RTD("ice.xl",,"*H",$O47,BK$7,"D",BK$6,,,1)*BK$8),"-")</f>
        <v>-</v>
      </c>
      <c r="BL47" s="103" t="str">
        <f ca="1">IFERROR(IF($F$22="TEMPF",RTD("ice.xl",,"*H",$O47,BL$7,"D",BL$6,,,1)*(9/5),RTD("ice.xl",,"*H",$O47,BL$7,"D",BL$6,,,1)*BL$8),"-")</f>
        <v>-</v>
      </c>
      <c r="BM47" s="104" t="str">
        <f ca="1">IFERROR(IF($F$22="TEMPF",RTD("ice.xl",,"*H",$O47,BM$7,"D",BM$6,,,1)*(9/5),RTD("ice.xl",,"*H",$O47,BM$7,"D",BM$6,,,1)*BM$8),"-")</f>
        <v>-</v>
      </c>
      <c r="BN47" s="129" t="str">
        <f ca="1">IFERROR(IF($F$22="TEMPF",RTD("ice.xl",,"*H",$O47,BN$7,"D",BN$6,,,1)*(9/5)+32,RTD("ice.xl",,"*H",$O47,BN$7,"D",BN$6,,,1)*BN$8),"-")</f>
        <v>-</v>
      </c>
      <c r="BO47" s="94" t="str">
        <f ca="1">IFERROR(IF($F$22="TEMPF",RTD("ice.xl",,"*H",$O47,BO$7,"D",BO$6,,,1)*(9/5)+32,RTD("ice.xl",,"*H",$O47,BO$7,"D",BO$6,,,1)*BO$8),"-")</f>
        <v>-</v>
      </c>
      <c r="BP47" s="94" t="str">
        <f ca="1">IFERROR(IF($F$22="TEMPF",RTD("ice.xl",,"*H",$O47,BP$7,"D",BP$6,,,1)*(9/5)+32,RTD("ice.xl",,"*H",$O47,BP$7,"D",BP$6,,,1)*BP$8),"-")</f>
        <v>-</v>
      </c>
      <c r="BQ47" s="103" t="str">
        <f ca="1">IFERROR(IF($F$22="TEMPF",RTD("ice.xl",,"*H",$O47,BQ$7,"D",BQ$6,,,1)*(9/5),RTD("ice.xl",,"*H",$O47,BQ$7,"D",BQ$6,,,1)*BQ$8),"-")</f>
        <v>-</v>
      </c>
      <c r="BR47" s="104" t="str">
        <f ca="1">IFERROR(IF($F$22="TEMPF",RTD("ice.xl",,"*H",$O47,BR$7,"D",BR$6,,,1)*(9/5),RTD("ice.xl",,"*H",$O47,BR$7,"D",BR$6,,,1)*BR$8),"-")</f>
        <v>-</v>
      </c>
      <c r="BS47" s="129" t="str">
        <f ca="1">IFERROR(IF($F$22="TEMPF",RTD("ice.xl",,"*H",$O47,BS$7,"D",BS$6,,,1)*(9/5)+32,RTD("ice.xl",,"*H",$O47,BS$7,"D",BS$6,,,1)*BS$8),"-")</f>
        <v>-</v>
      </c>
      <c r="BT47" s="94" t="str">
        <f ca="1">IFERROR(IF($F$22="TEMPF",RTD("ice.xl",,"*H",$O47,BT$7,"D",BT$6,,,1)*(9/5)+32,RTD("ice.xl",,"*H",$O47,BT$7,"D",BT$6,,,1)*BT$8),"-")</f>
        <v>-</v>
      </c>
      <c r="BU47" s="94" t="str">
        <f ca="1">IFERROR(IF($F$22="TEMPF",RTD("ice.xl",,"*H",$O47,BU$7,"D",BU$6,,,1)*(9/5)+32,RTD("ice.xl",,"*H",$O47,BU$7,"D",BU$6,,,1)*BU$8),"-")</f>
        <v>-</v>
      </c>
      <c r="BV47" s="103" t="str">
        <f ca="1">IFERROR(IF($F$22="TEMPF",RTD("ice.xl",,"*H",$O47,BV$7,"D",BV$6,,,1)*(9/5),RTD("ice.xl",,"*H",$O47,BV$7,"D",BV$6,,,1)*BV$8),"-")</f>
        <v>-</v>
      </c>
      <c r="BW47" s="104" t="str">
        <f ca="1">IFERROR(IF($F$22="TEMPF",RTD("ice.xl",,"*H",$O47,BW$7,"D",BW$6,,,1)*(9/5),RTD("ice.xl",,"*H",$O47,BW$7,"D",BW$6,,,1)*BW$8),"-")</f>
        <v>-</v>
      </c>
      <c r="BX47" s="129" t="str">
        <f ca="1">IFERROR(IF($F$22="TEMPF",RTD("ice.xl",,"*H",$O47,BX$7,"D",BX$6,,,1)*(9/5)+32,RTD("ice.xl",,"*H",$O47,BX$7,"D",BX$6,,,1)*BX$8),"-")</f>
        <v>-</v>
      </c>
      <c r="BY47" s="94" t="str">
        <f ca="1">IFERROR(IF($F$22="TEMPF",RTD("ice.xl",,"*H",$O47,BY$7,"D",BY$6,,,1)*(9/5)+32,RTD("ice.xl",,"*H",$O47,BY$7,"D",BY$6,,,1)*BY$8),"-")</f>
        <v>-</v>
      </c>
      <c r="BZ47" s="94" t="str">
        <f ca="1">IFERROR(IF($F$22="TEMPF",RTD("ice.xl",,"*H",$O47,BZ$7,"D",BZ$6,,,1)*(9/5)+32,RTD("ice.xl",,"*H",$O47,BZ$7,"D",BZ$6,,,1)*BZ$8),"-")</f>
        <v>-</v>
      </c>
      <c r="CA47" s="103" t="str">
        <f ca="1">IFERROR(IF($F$22="TEMPF",RTD("ice.xl",,"*H",$O47,CA$7,"D",CA$6,,,1)*(9/5),RTD("ice.xl",,"*H",$O47,CA$7,"D",CA$6,,,1)*CA$8),"-")</f>
        <v>-</v>
      </c>
      <c r="CB47" s="104" t="str">
        <f ca="1">IFERROR(IF($F$22="TEMPF",RTD("ice.xl",,"*H",$O47,CB$7,"D",CB$6,,,1)*(9/5),RTD("ice.xl",,"*H",$O47,CB$7,"D",CB$6,,,1)*CB$8),"-")</f>
        <v>-</v>
      </c>
      <c r="CC47" s="129" t="str">
        <f ca="1">IFERROR(IF($F$22="TEMPF",RTD("ice.xl",,"*H",$O47,CC$7,"D",CC$6,,,1)*(9/5)+32,RTD("ice.xl",,"*H",$O47,CC$7,"D",CC$6,,,1)*CC$8),"-")</f>
        <v>-</v>
      </c>
      <c r="CD47" s="94" t="str">
        <f ca="1">IFERROR(IF($F$22="TEMPF",RTD("ice.xl",,"*H",$O47,CD$7,"D",CD$6,,,1)*(9/5)+32,RTD("ice.xl",,"*H",$O47,CD$7,"D",CD$6,,,1)*CD$8),"-")</f>
        <v>-</v>
      </c>
      <c r="CE47" s="94" t="str">
        <f ca="1">IFERROR(IF($F$22="TEMPF",RTD("ice.xl",,"*H",$O47,CE$7,"D",CE$6,,,1)*(9/5)+32,RTD("ice.xl",,"*H",$O47,CE$7,"D",CE$6,,,1)*CE$8),"-")</f>
        <v>-</v>
      </c>
      <c r="CF47" s="103" t="str">
        <f ca="1">IFERROR(IF($F$22="TEMPF",RTD("ice.xl",,"*H",$O47,CF$7,"D",CF$6,,,1)*(9/5),RTD("ice.xl",,"*H",$O47,CF$7,"D",CF$6,,,1)*CF$8),"-")</f>
        <v>-</v>
      </c>
      <c r="CG47" s="104" t="str">
        <f ca="1">IFERROR(IF($F$22="TEMPF",RTD("ice.xl",,"*H",$O47,CG$7,"D",CG$6,,,1)*(9/5),RTD("ice.xl",,"*H",$O47,CG$7,"D",CG$6,,,1)*CG$8),"-")</f>
        <v>-</v>
      </c>
      <c r="CH47" s="129" t="str">
        <f ca="1">IFERROR(IF($F$22="TEMPF",RTD("ice.xl",,"*H",$O47,CH$7,"D",CH$6,,,1)*(9/5)+32,RTD("ice.xl",,"*H",$O47,CH$7,"D",CH$6,,,1)*CH$8),"-")</f>
        <v>-</v>
      </c>
      <c r="CI47" s="94" t="str">
        <f ca="1">IFERROR(IF($F$22="TEMPF",RTD("ice.xl",,"*H",$O47,CI$7,"D",CI$6,,,1)*(9/5)+32,RTD("ice.xl",,"*H",$O47,CI$7,"D",CI$6,,,1)*CI$8),"-")</f>
        <v>-</v>
      </c>
      <c r="CJ47" s="94" t="str">
        <f ca="1">IFERROR(IF($F$22="TEMPF",RTD("ice.xl",,"*H",$O47,CJ$7,"D",CJ$6,,,1)*(9/5)+32,RTD("ice.xl",,"*H",$O47,CJ$7,"D",CJ$6,,,1)*CJ$8),"-")</f>
        <v>-</v>
      </c>
      <c r="CK47" s="103" t="str">
        <f ca="1">IFERROR(IF($F$22="TEMPF",RTD("ice.xl",,"*H",$O47,CK$7,"D",CK$6,,,1)*(9/5),RTD("ice.xl",,"*H",$O47,CK$7,"D",CK$6,,,1)*CK$8),"-")</f>
        <v>-</v>
      </c>
      <c r="CL47" s="104" t="str">
        <f ca="1">IFERROR(IF($F$22="TEMPF",RTD("ice.xl",,"*H",$O47,CL$7,"D",CL$6,,,1)*(9/5),RTD("ice.xl",,"*H",$O47,CL$7,"D",CL$6,,,1)*CL$8),"-")</f>
        <v>-</v>
      </c>
      <c r="CM47" s="101" t="str">
        <f ca="1">IFERROR(IF($F$22="TEMPF",RTD("ice.xl",,"*H",$O47,CM$7,"D",CM$6,,,1)*(9/5)+32,RTD("ice.xl",,"*H",$O47,CM$7,"D",CM$6,,,1)*CM$8),"-")</f>
        <v>-</v>
      </c>
      <c r="CN47" s="102" t="str">
        <f ca="1">IFERROR(IF($F$22="TEMPF",RTD("ice.xl",,"*H",$O47,CN$7,"D",CN$6,,,1)*(9/5)+32,RTD("ice.xl",,"*H",$O47,CN$7,"D",CN$6,,,1)*CN$8),"-")</f>
        <v>-</v>
      </c>
      <c r="CO47" s="102" t="str">
        <f ca="1">IFERROR(IF($F$22="TEMPF",RTD("ice.xl",,"*H",$O47,CO$7,"D",CO$6,,,1)*(9/5)+32,RTD("ice.xl",,"*H",$O47,CO$7,"D",CO$6,,,1)*CO$8),"-")</f>
        <v>-</v>
      </c>
      <c r="CP47" s="103" t="str">
        <f ca="1">IFERROR(IF($F$22="TEMPF",RTD("ice.xl",,"*H",$O47,CP$7,"D",CP$6,,,1)*(9/5),RTD("ice.xl",,"*H",$O47,CP$7,"D",CP$6,,,1)*CP$8),"-")</f>
        <v>-</v>
      </c>
      <c r="CQ47" s="104" t="str">
        <f ca="1">IFERROR(IF($F$22="TEMPF",RTD("ice.xl",,"*H",$O47,CQ$7,"D",CQ$6,,,1)*(9/5),RTD("ice.xl",,"*H",$O47,CQ$7,"D",CQ$6,,,1)*CQ$8),"-")</f>
        <v>-</v>
      </c>
    </row>
    <row r="48" spans="9:95" x14ac:dyDescent="0.35">
      <c r="I48" s="94"/>
      <c r="J48" s="95" t="e">
        <f>VLOOKUP($I48,Master!$R$2:$S$10,2,FALSE)</f>
        <v>#N/A</v>
      </c>
      <c r="K48" s="94"/>
      <c r="L48" s="95" t="str">
        <f t="shared" si="205"/>
        <v>Location</v>
      </c>
      <c r="M48" s="96"/>
      <c r="N48" s="94" t="e">
        <f>VLOOKUP(M48,Master!$E:$F,2,FALSE)</f>
        <v>#N/A</v>
      </c>
      <c r="O48" s="50" t="e">
        <f t="shared" si="206"/>
        <v>#N/A</v>
      </c>
      <c r="P48" s="129" t="str">
        <f ca="1">IFERROR(IF($F$22="TEMPF",RTD("ice.xl",,"*H",$O48,P$7,"D",P$6,,,1)*(9/5)+32,RTD("ice.xl",,"*H",$O48,P$7,"D",P$6,,,1)*P$8),"-")</f>
        <v>-</v>
      </c>
      <c r="Q48" s="94" t="str">
        <f ca="1">IFERROR(IF($F$22="TEMPF",RTD("ice.xl",,"*H",$O48,Q$7,"D",Q$6,,,1)*(9/5)+32,RTD("ice.xl",,"*H",$O48,Q$7,"D",Q$6,,,1)*Q$8),"-")</f>
        <v>-</v>
      </c>
      <c r="R48" s="94" t="str">
        <f ca="1">IFERROR(IF($F$22="TEMPF",RTD("ice.xl",,"*H",$O48,R$7,"D",R$6,,,1)*(9/5)+32,RTD("ice.xl",,"*H",$O48,R$7,"D",R$6,,,1)*R$8),"-")</f>
        <v>-</v>
      </c>
      <c r="S48" s="103" t="str">
        <f ca="1">IFERROR(IF($F$22="TEMPF",RTD("ice.xl",,"*H",$O48,S$7,"D",S$6,,,1)*(9/5),RTD("ice.xl",,"*H",$O48,S$7,"D",S$6,,,1)*S$8),"-")</f>
        <v>-</v>
      </c>
      <c r="T48" s="104" t="str">
        <f ca="1">IFERROR(IF($F$22="TEMPF",RTD("ice.xl",,"*H",$O48,T$7,"D",T$6,,,1)*(9/5),RTD("ice.xl",,"*H",$O48,T$7,"D",T$6,,,1)*T$8),"-")</f>
        <v>-</v>
      </c>
      <c r="U48" s="129" t="str">
        <f ca="1">IFERROR(IF($F$22="TEMPF",RTD("ice.xl",,"*H",$O48,U$7,"D",U$6,,,1)*(9/5)+32,RTD("ice.xl",,"*H",$O48,U$7,"D",U$6,,,1)*U$8),"-")</f>
        <v>-</v>
      </c>
      <c r="V48" s="94" t="str">
        <f ca="1">IFERROR(IF($F$22="TEMPF",RTD("ice.xl",,"*H",$O48,V$7,"D",V$6,,,1)*(9/5)+32,RTD("ice.xl",,"*H",$O48,V$7,"D",V$6,,,1)*V$8),"-")</f>
        <v>-</v>
      </c>
      <c r="W48" s="94" t="str">
        <f ca="1">IFERROR(IF($F$22="TEMPF",RTD("ice.xl",,"*H",$O48,W$7,"D",W$6,,,1)*(9/5)+32,RTD("ice.xl",,"*H",$O48,W$7,"D",W$6,,,1)*W$8),"-")</f>
        <v>-</v>
      </c>
      <c r="X48" s="103" t="str">
        <f ca="1">IFERROR(IF($F$22="TEMPF",RTD("ice.xl",,"*H",$O48,X$7,"D",X$6,,,1)*(9/5),RTD("ice.xl",,"*H",$O48,X$7,"D",X$6,,,1)*X$8),"-")</f>
        <v>-</v>
      </c>
      <c r="Y48" s="104" t="str">
        <f ca="1">IFERROR(IF($F$22="TEMPF",RTD("ice.xl",,"*H",$O48,Y$7,"D",Y$6,,,1)*(9/5),RTD("ice.xl",,"*H",$O48,Y$7,"D",Y$6,,,1)*Y$8),"-")</f>
        <v>-</v>
      </c>
      <c r="Z48" s="129" t="str">
        <f ca="1">IFERROR(IF($F$22="TEMPF",RTD("ice.xl",,"*H",$O48,Z$7,"D",Z$6,,,1)*(9/5)+32,RTD("ice.xl",,"*H",$O48,Z$7,"D",Z$6,,,1)*Z$8),"-")</f>
        <v>-</v>
      </c>
      <c r="AA48" s="94" t="str">
        <f ca="1">IFERROR(IF($F$22="TEMPF",RTD("ice.xl",,"*H",$O48,AA$7,"D",AA$6,,,1)*(9/5)+32,RTD("ice.xl",,"*H",$O48,AA$7,"D",AA$6,,,1)*AA$8),"-")</f>
        <v>-</v>
      </c>
      <c r="AB48" s="94" t="str">
        <f ca="1">IFERROR(IF($F$22="TEMPF",RTD("ice.xl",,"*H",$O48,AB$7,"D",AB$6,,,1)*(9/5)+32,RTD("ice.xl",,"*H",$O48,AB$7,"D",AB$6,,,1)*AB$8),"-")</f>
        <v>-</v>
      </c>
      <c r="AC48" s="103" t="str">
        <f ca="1">IFERROR(IF($F$22="TEMPF",RTD("ice.xl",,"*H",$O48,AC$7,"D",AC$6,,,1)*(9/5),RTD("ice.xl",,"*H",$O48,AC$7,"D",AC$6,,,1)*AC$8),"-")</f>
        <v>-</v>
      </c>
      <c r="AD48" s="104" t="str">
        <f ca="1">IFERROR(IF($F$22="TEMPF",RTD("ice.xl",,"*H",$O48,AD$7,"D",AD$6,,,1)*(9/5),RTD("ice.xl",,"*H",$O48,AD$7,"D",AD$6,,,1)*AD$8),"-")</f>
        <v>-</v>
      </c>
      <c r="AE48" s="129" t="str">
        <f ca="1">IFERROR(IF($F$22="TEMPF",RTD("ice.xl",,"*H",$O48,AE$7,"D",AE$6,,,1)*(9/5)+32,RTD("ice.xl",,"*H",$O48,AE$7,"D",AE$6,,,1)*AE$8),"-")</f>
        <v>-</v>
      </c>
      <c r="AF48" s="94" t="str">
        <f ca="1">IFERROR(IF($F$22="TEMPF",RTD("ice.xl",,"*H",$O48,AF$7,"D",AF$6,,,1)*(9/5)+32,RTD("ice.xl",,"*H",$O48,AF$7,"D",AF$6,,,1)*AF$8),"-")</f>
        <v>-</v>
      </c>
      <c r="AG48" s="94" t="str">
        <f ca="1">IFERROR(IF($F$22="TEMPF",RTD("ice.xl",,"*H",$O48,AG$7,"D",AG$6,,,1)*(9/5)+32,RTD("ice.xl",,"*H",$O48,AG$7,"D",AG$6,,,1)*AG$8),"-")</f>
        <v>-</v>
      </c>
      <c r="AH48" s="103" t="str">
        <f ca="1">IFERROR(IF($F$22="TEMPF",RTD("ice.xl",,"*H",$O48,AH$7,"D",AH$6,,,1)*(9/5),RTD("ice.xl",,"*H",$O48,AH$7,"D",AH$6,,,1)*AH$8),"-")</f>
        <v>-</v>
      </c>
      <c r="AI48" s="104" t="str">
        <f ca="1">IFERROR(IF($F$22="TEMPF",RTD("ice.xl",,"*H",$O48,AI$7,"D",AI$6,,,1)*(9/5),RTD("ice.xl",,"*H",$O48,AI$7,"D",AI$6,,,1)*AI$8),"-")</f>
        <v>-</v>
      </c>
      <c r="AJ48" s="129" t="str">
        <f ca="1">IFERROR(IF($F$22="TEMPF",RTD("ice.xl",,"*H",$O48,AJ$7,"D",AJ$6,,,1)*(9/5)+32,RTD("ice.xl",,"*H",$O48,AJ$7,"D",AJ$6,,,1)*AJ$8),"-")</f>
        <v>-</v>
      </c>
      <c r="AK48" s="94" t="str">
        <f ca="1">IFERROR(IF($F$22="TEMPF",RTD("ice.xl",,"*H",$O48,AK$7,"D",AK$6,,,1)*(9/5)+32,RTD("ice.xl",,"*H",$O48,AK$7,"D",AK$6,,,1)*AK$8),"-")</f>
        <v>-</v>
      </c>
      <c r="AL48" s="94" t="str">
        <f ca="1">IFERROR(IF($F$22="TEMPF",RTD("ice.xl",,"*H",$O48,AL$7,"D",AL$6,,,1)*(9/5)+32,RTD("ice.xl",,"*H",$O48,AL$7,"D",AL$6,,,1)*AL$8),"-")</f>
        <v>-</v>
      </c>
      <c r="AM48" s="103" t="str">
        <f ca="1">IFERROR(IF($F$22="TEMPF",RTD("ice.xl",,"*H",$O48,AM$7,"D",AM$6,,,1)*(9/5),RTD("ice.xl",,"*H",$O48,AM$7,"D",AM$6,,,1)*AM$8),"-")</f>
        <v>-</v>
      </c>
      <c r="AN48" s="104" t="str">
        <f ca="1">IFERROR(IF($F$22="TEMPF",RTD("ice.xl",,"*H",$O48,AN$7,"D",AN$6,,,1)*(9/5),RTD("ice.xl",,"*H",$O48,AN$7,"D",AN$6,,,1)*AN$8),"-")</f>
        <v>-</v>
      </c>
      <c r="AO48" s="129" t="str">
        <f ca="1">IFERROR(IF($F$22="TEMPF",RTD("ice.xl",,"*H",$O48,AO$7,"D",AO$6,,,1)*(9/5)+32,RTD("ice.xl",,"*H",$O48,AO$7,"D",AO$6,,,1)*AO$8),"-")</f>
        <v>-</v>
      </c>
      <c r="AP48" s="94" t="str">
        <f ca="1">IFERROR(IF($F$22="TEMPF",RTD("ice.xl",,"*H",$O48,AP$7,"D",AP$6,,,1)*(9/5)+32,RTD("ice.xl",,"*H",$O48,AP$7,"D",AP$6,,,1)*AP$8),"-")</f>
        <v>-</v>
      </c>
      <c r="AQ48" s="94" t="str">
        <f ca="1">IFERROR(IF($F$22="TEMPF",RTD("ice.xl",,"*H",$O48,AQ$7,"D",AQ$6,,,1)*(9/5)+32,RTD("ice.xl",,"*H",$O48,AQ$7,"D",AQ$6,,,1)*AQ$8),"-")</f>
        <v>-</v>
      </c>
      <c r="AR48" s="103" t="str">
        <f ca="1">IFERROR(IF($F$22="TEMPF",RTD("ice.xl",,"*H",$O48,AR$7,"D",AR$6,,,1)*(9/5),RTD("ice.xl",,"*H",$O48,AR$7,"D",AR$6,,,1)*AR$8),"-")</f>
        <v>-</v>
      </c>
      <c r="AS48" s="104" t="str">
        <f ca="1">IFERROR(IF($F$22="TEMPF",RTD("ice.xl",,"*H",$O48,AS$7,"D",AS$6,,,1)*(9/5),RTD("ice.xl",,"*H",$O48,AS$7,"D",AS$6,,,1)*AS$8),"-")</f>
        <v>-</v>
      </c>
      <c r="AT48" s="129" t="str">
        <f ca="1">IFERROR(IF($F$22="TEMPF",RTD("ice.xl",,"*H",$O48,AT$7,"D",AT$6,,,1)*(9/5)+32,RTD("ice.xl",,"*H",$O48,AT$7,"D",AT$6,,,1)*AT$8),"-")</f>
        <v>-</v>
      </c>
      <c r="AU48" s="94" t="str">
        <f ca="1">IFERROR(IF($F$22="TEMPF",RTD("ice.xl",,"*H",$O48,AU$7,"D",AU$6,,,1)*(9/5)+32,RTD("ice.xl",,"*H",$O48,AU$7,"D",AU$6,,,1)*AU$8),"-")</f>
        <v>-</v>
      </c>
      <c r="AV48" s="94" t="str">
        <f ca="1">IFERROR(IF($F$22="TEMPF",RTD("ice.xl",,"*H",$O48,AV$7,"D",AV$6,,,1)*(9/5)+32,RTD("ice.xl",,"*H",$O48,AV$7,"D",AV$6,,,1)*AV$8),"-")</f>
        <v>-</v>
      </c>
      <c r="AW48" s="103" t="str">
        <f ca="1">IFERROR(IF($F$22="TEMPF",RTD("ice.xl",,"*H",$O48,AW$7,"D",AW$6,,,1)*(9/5),RTD("ice.xl",,"*H",$O48,AW$7,"D",AW$6,,,1)*AW$8),"-")</f>
        <v>-</v>
      </c>
      <c r="AX48" s="104" t="str">
        <f ca="1">IFERROR(IF($F$22="TEMPF",RTD("ice.xl",,"*H",$O48,AX$7,"D",AX$6,,,1)*(9/5),RTD("ice.xl",,"*H",$O48,AX$7,"D",AX$6,,,1)*AX$8),"-")</f>
        <v>-</v>
      </c>
      <c r="AY48" s="129" t="str">
        <f ca="1">IFERROR(IF($F$22="TEMPF",RTD("ice.xl",,"*H",$O48,AY$7,"D",AY$6,,,1)*(9/5)+32,RTD("ice.xl",,"*H",$O48,AY$7,"D",AY$6,,,1)*AY$8),"-")</f>
        <v>-</v>
      </c>
      <c r="AZ48" s="94" t="str">
        <f ca="1">IFERROR(IF($F$22="TEMPF",RTD("ice.xl",,"*H",$O48,AZ$7,"D",AZ$6,,,1)*(9/5)+32,RTD("ice.xl",,"*H",$O48,AZ$7,"D",AZ$6,,,1)*AZ$8),"-")</f>
        <v>-</v>
      </c>
      <c r="BA48" s="94" t="str">
        <f ca="1">IFERROR(IF($F$22="TEMPF",RTD("ice.xl",,"*H",$O48,BA$7,"D",BA$6,,,1)*(9/5)+32,RTD("ice.xl",,"*H",$O48,BA$7,"D",BA$6,,,1)*BA$8),"-")</f>
        <v>-</v>
      </c>
      <c r="BB48" s="103" t="str">
        <f ca="1">IFERROR(IF($F$22="TEMPF",RTD("ice.xl",,"*H",$O48,BB$7,"D",BB$6,,,1)*(9/5),RTD("ice.xl",,"*H",$O48,BB$7,"D",BB$6,,,1)*BB$8),"-")</f>
        <v>-</v>
      </c>
      <c r="BC48" s="104" t="str">
        <f ca="1">IFERROR(IF($F$22="TEMPF",RTD("ice.xl",,"*H",$O48,BC$7,"D",BC$6,,,1)*(9/5),RTD("ice.xl",,"*H",$O48,BC$7,"D",BC$6,,,1)*BC$8),"-")</f>
        <v>-</v>
      </c>
      <c r="BD48" s="129" t="str">
        <f ca="1">IFERROR(IF($F$22="TEMPF",RTD("ice.xl",,"*H",$O48,BD$7,"D",BD$6,,,1)*(9/5)+32,RTD("ice.xl",,"*H",$O48,BD$7,"D",BD$6,,,1)*BD$8),"-")</f>
        <v>-</v>
      </c>
      <c r="BE48" s="94" t="str">
        <f ca="1">IFERROR(IF($F$22="TEMPF",RTD("ice.xl",,"*H",$O48,BE$7,"D",BE$6,,,1)*(9/5)+32,RTD("ice.xl",,"*H",$O48,BE$7,"D",BE$6,,,1)*BE$8),"-")</f>
        <v>-</v>
      </c>
      <c r="BF48" s="94" t="str">
        <f ca="1">IFERROR(IF($F$22="TEMPF",RTD("ice.xl",,"*H",$O48,BF$7,"D",BF$6,,,1)*(9/5)+32,RTD("ice.xl",,"*H",$O48,BF$7,"D",BF$6,,,1)*BF$8),"-")</f>
        <v>-</v>
      </c>
      <c r="BG48" s="103" t="str">
        <f ca="1">IFERROR(IF($F$22="TEMPF",RTD("ice.xl",,"*H",$O48,BG$7,"D",BG$6,,,1)*(9/5),RTD("ice.xl",,"*H",$O48,BG$7,"D",BG$6,,,1)*BG$8),"-")</f>
        <v>-</v>
      </c>
      <c r="BH48" s="104" t="str">
        <f ca="1">IFERROR(IF($F$22="TEMPF",RTD("ice.xl",,"*H",$O48,BH$7,"D",BH$6,,,1)*(9/5),RTD("ice.xl",,"*H",$O48,BH$7,"D",BH$6,,,1)*BH$8),"-")</f>
        <v>-</v>
      </c>
      <c r="BI48" s="129" t="str">
        <f ca="1">IFERROR(IF($F$22="TEMPF",RTD("ice.xl",,"*H",$O48,BI$7,"D",BI$6,,,1)*(9/5)+32,RTD("ice.xl",,"*H",$O48,BI$7,"D",BI$6,,,1)*BI$8),"-")</f>
        <v>-</v>
      </c>
      <c r="BJ48" s="94" t="str">
        <f ca="1">IFERROR(IF($F$22="TEMPF",RTD("ice.xl",,"*H",$O48,BJ$7,"D",BJ$6,,,1)*(9/5)+32,RTD("ice.xl",,"*H",$O48,BJ$7,"D",BJ$6,,,1)*BJ$8),"-")</f>
        <v>-</v>
      </c>
      <c r="BK48" s="94" t="str">
        <f ca="1">IFERROR(IF($F$22="TEMPF",RTD("ice.xl",,"*H",$O48,BK$7,"D",BK$6,,,1)*(9/5)+32,RTD("ice.xl",,"*H",$O48,BK$7,"D",BK$6,,,1)*BK$8),"-")</f>
        <v>-</v>
      </c>
      <c r="BL48" s="103" t="str">
        <f ca="1">IFERROR(IF($F$22="TEMPF",RTD("ice.xl",,"*H",$O48,BL$7,"D",BL$6,,,1)*(9/5),RTD("ice.xl",,"*H",$O48,BL$7,"D",BL$6,,,1)*BL$8),"-")</f>
        <v>-</v>
      </c>
      <c r="BM48" s="104" t="str">
        <f ca="1">IFERROR(IF($F$22="TEMPF",RTD("ice.xl",,"*H",$O48,BM$7,"D",BM$6,,,1)*(9/5),RTD("ice.xl",,"*H",$O48,BM$7,"D",BM$6,,,1)*BM$8),"-")</f>
        <v>-</v>
      </c>
      <c r="BN48" s="129" t="str">
        <f ca="1">IFERROR(IF($F$22="TEMPF",RTD("ice.xl",,"*H",$O48,BN$7,"D",BN$6,,,1)*(9/5)+32,RTD("ice.xl",,"*H",$O48,BN$7,"D",BN$6,,,1)*BN$8),"-")</f>
        <v>-</v>
      </c>
      <c r="BO48" s="94" t="str">
        <f ca="1">IFERROR(IF($F$22="TEMPF",RTD("ice.xl",,"*H",$O48,BO$7,"D",BO$6,,,1)*(9/5)+32,RTD("ice.xl",,"*H",$O48,BO$7,"D",BO$6,,,1)*BO$8),"-")</f>
        <v>-</v>
      </c>
      <c r="BP48" s="94" t="str">
        <f ca="1">IFERROR(IF($F$22="TEMPF",RTD("ice.xl",,"*H",$O48,BP$7,"D",BP$6,,,1)*(9/5)+32,RTD("ice.xl",,"*H",$O48,BP$7,"D",BP$6,,,1)*BP$8),"-")</f>
        <v>-</v>
      </c>
      <c r="BQ48" s="103" t="str">
        <f ca="1">IFERROR(IF($F$22="TEMPF",RTD("ice.xl",,"*H",$O48,BQ$7,"D",BQ$6,,,1)*(9/5),RTD("ice.xl",,"*H",$O48,BQ$7,"D",BQ$6,,,1)*BQ$8),"-")</f>
        <v>-</v>
      </c>
      <c r="BR48" s="104" t="str">
        <f ca="1">IFERROR(IF($F$22="TEMPF",RTD("ice.xl",,"*H",$O48,BR$7,"D",BR$6,,,1)*(9/5),RTD("ice.xl",,"*H",$O48,BR$7,"D",BR$6,,,1)*BR$8),"-")</f>
        <v>-</v>
      </c>
      <c r="BS48" s="129" t="str">
        <f ca="1">IFERROR(IF($F$22="TEMPF",RTD("ice.xl",,"*H",$O48,BS$7,"D",BS$6,,,1)*(9/5)+32,RTD("ice.xl",,"*H",$O48,BS$7,"D",BS$6,,,1)*BS$8),"-")</f>
        <v>-</v>
      </c>
      <c r="BT48" s="94" t="str">
        <f ca="1">IFERROR(IF($F$22="TEMPF",RTD("ice.xl",,"*H",$O48,BT$7,"D",BT$6,,,1)*(9/5)+32,RTD("ice.xl",,"*H",$O48,BT$7,"D",BT$6,,,1)*BT$8),"-")</f>
        <v>-</v>
      </c>
      <c r="BU48" s="94" t="str">
        <f ca="1">IFERROR(IF($F$22="TEMPF",RTD("ice.xl",,"*H",$O48,BU$7,"D",BU$6,,,1)*(9/5)+32,RTD("ice.xl",,"*H",$O48,BU$7,"D",BU$6,,,1)*BU$8),"-")</f>
        <v>-</v>
      </c>
      <c r="BV48" s="103" t="str">
        <f ca="1">IFERROR(IF($F$22="TEMPF",RTD("ice.xl",,"*H",$O48,BV$7,"D",BV$6,,,1)*(9/5),RTD("ice.xl",,"*H",$O48,BV$7,"D",BV$6,,,1)*BV$8),"-")</f>
        <v>-</v>
      </c>
      <c r="BW48" s="104" t="str">
        <f ca="1">IFERROR(IF($F$22="TEMPF",RTD("ice.xl",,"*H",$O48,BW$7,"D",BW$6,,,1)*(9/5),RTD("ice.xl",,"*H",$O48,BW$7,"D",BW$6,,,1)*BW$8),"-")</f>
        <v>-</v>
      </c>
      <c r="BX48" s="129" t="str">
        <f ca="1">IFERROR(IF($F$22="TEMPF",RTD("ice.xl",,"*H",$O48,BX$7,"D",BX$6,,,1)*(9/5)+32,RTD("ice.xl",,"*H",$O48,BX$7,"D",BX$6,,,1)*BX$8),"-")</f>
        <v>-</v>
      </c>
      <c r="BY48" s="94" t="str">
        <f ca="1">IFERROR(IF($F$22="TEMPF",RTD("ice.xl",,"*H",$O48,BY$7,"D",BY$6,,,1)*(9/5)+32,RTD("ice.xl",,"*H",$O48,BY$7,"D",BY$6,,,1)*BY$8),"-")</f>
        <v>-</v>
      </c>
      <c r="BZ48" s="94" t="str">
        <f ca="1">IFERROR(IF($F$22="TEMPF",RTD("ice.xl",,"*H",$O48,BZ$7,"D",BZ$6,,,1)*(9/5)+32,RTD("ice.xl",,"*H",$O48,BZ$7,"D",BZ$6,,,1)*BZ$8),"-")</f>
        <v>-</v>
      </c>
      <c r="CA48" s="103" t="str">
        <f ca="1">IFERROR(IF($F$22="TEMPF",RTD("ice.xl",,"*H",$O48,CA$7,"D",CA$6,,,1)*(9/5),RTD("ice.xl",,"*H",$O48,CA$7,"D",CA$6,,,1)*CA$8),"-")</f>
        <v>-</v>
      </c>
      <c r="CB48" s="104" t="str">
        <f ca="1">IFERROR(IF($F$22="TEMPF",RTD("ice.xl",,"*H",$O48,CB$7,"D",CB$6,,,1)*(9/5),RTD("ice.xl",,"*H",$O48,CB$7,"D",CB$6,,,1)*CB$8),"-")</f>
        <v>-</v>
      </c>
      <c r="CC48" s="129" t="str">
        <f ca="1">IFERROR(IF($F$22="TEMPF",RTD("ice.xl",,"*H",$O48,CC$7,"D",CC$6,,,1)*(9/5)+32,RTD("ice.xl",,"*H",$O48,CC$7,"D",CC$6,,,1)*CC$8),"-")</f>
        <v>-</v>
      </c>
      <c r="CD48" s="94" t="str">
        <f ca="1">IFERROR(IF($F$22="TEMPF",RTD("ice.xl",,"*H",$O48,CD$7,"D",CD$6,,,1)*(9/5)+32,RTD("ice.xl",,"*H",$O48,CD$7,"D",CD$6,,,1)*CD$8),"-")</f>
        <v>-</v>
      </c>
      <c r="CE48" s="94" t="str">
        <f ca="1">IFERROR(IF($F$22="TEMPF",RTD("ice.xl",,"*H",$O48,CE$7,"D",CE$6,,,1)*(9/5)+32,RTD("ice.xl",,"*H",$O48,CE$7,"D",CE$6,,,1)*CE$8),"-")</f>
        <v>-</v>
      </c>
      <c r="CF48" s="103" t="str">
        <f ca="1">IFERROR(IF($F$22="TEMPF",RTD("ice.xl",,"*H",$O48,CF$7,"D",CF$6,,,1)*(9/5),RTD("ice.xl",,"*H",$O48,CF$7,"D",CF$6,,,1)*CF$8),"-")</f>
        <v>-</v>
      </c>
      <c r="CG48" s="104" t="str">
        <f ca="1">IFERROR(IF($F$22="TEMPF",RTD("ice.xl",,"*H",$O48,CG$7,"D",CG$6,,,1)*(9/5),RTD("ice.xl",,"*H",$O48,CG$7,"D",CG$6,,,1)*CG$8),"-")</f>
        <v>-</v>
      </c>
      <c r="CH48" s="129" t="str">
        <f ca="1">IFERROR(IF($F$22="TEMPF",RTD("ice.xl",,"*H",$O48,CH$7,"D",CH$6,,,1)*(9/5)+32,RTD("ice.xl",,"*H",$O48,CH$7,"D",CH$6,,,1)*CH$8),"-")</f>
        <v>-</v>
      </c>
      <c r="CI48" s="94" t="str">
        <f ca="1">IFERROR(IF($F$22="TEMPF",RTD("ice.xl",,"*H",$O48,CI$7,"D",CI$6,,,1)*(9/5)+32,RTD("ice.xl",,"*H",$O48,CI$7,"D",CI$6,,,1)*CI$8),"-")</f>
        <v>-</v>
      </c>
      <c r="CJ48" s="94" t="str">
        <f ca="1">IFERROR(IF($F$22="TEMPF",RTD("ice.xl",,"*H",$O48,CJ$7,"D",CJ$6,,,1)*(9/5)+32,RTD("ice.xl",,"*H",$O48,CJ$7,"D",CJ$6,,,1)*CJ$8),"-")</f>
        <v>-</v>
      </c>
      <c r="CK48" s="103" t="str">
        <f ca="1">IFERROR(IF($F$22="TEMPF",RTD("ice.xl",,"*H",$O48,CK$7,"D",CK$6,,,1)*(9/5),RTD("ice.xl",,"*H",$O48,CK$7,"D",CK$6,,,1)*CK$8),"-")</f>
        <v>-</v>
      </c>
      <c r="CL48" s="104" t="str">
        <f ca="1">IFERROR(IF($F$22="TEMPF",RTD("ice.xl",,"*H",$O48,CL$7,"D",CL$6,,,1)*(9/5),RTD("ice.xl",,"*H",$O48,CL$7,"D",CL$6,,,1)*CL$8),"-")</f>
        <v>-</v>
      </c>
      <c r="CM48" s="101" t="str">
        <f ca="1">IFERROR(IF($F$22="TEMPF",RTD("ice.xl",,"*H",$O48,CM$7,"D",CM$6,,,1)*(9/5)+32,RTD("ice.xl",,"*H",$O48,CM$7,"D",CM$6,,,1)*CM$8),"-")</f>
        <v>-</v>
      </c>
      <c r="CN48" s="102" t="str">
        <f ca="1">IFERROR(IF($F$22="TEMPF",RTD("ice.xl",,"*H",$O48,CN$7,"D",CN$6,,,1)*(9/5)+32,RTD("ice.xl",,"*H",$O48,CN$7,"D",CN$6,,,1)*CN$8),"-")</f>
        <v>-</v>
      </c>
      <c r="CO48" s="102" t="str">
        <f ca="1">IFERROR(IF($F$22="TEMPF",RTD("ice.xl",,"*H",$O48,CO$7,"D",CO$6,,,1)*(9/5)+32,RTD("ice.xl",,"*H",$O48,CO$7,"D",CO$6,,,1)*CO$8),"-")</f>
        <v>-</v>
      </c>
      <c r="CP48" s="103" t="str">
        <f ca="1">IFERROR(IF($F$22="TEMPF",RTD("ice.xl",,"*H",$O48,CP$7,"D",CP$6,,,1)*(9/5),RTD("ice.xl",,"*H",$O48,CP$7,"D",CP$6,,,1)*CP$8),"-")</f>
        <v>-</v>
      </c>
      <c r="CQ48" s="104" t="str">
        <f ca="1">IFERROR(IF($F$22="TEMPF",RTD("ice.xl",,"*H",$O48,CQ$7,"D",CQ$6,,,1)*(9/5),RTD("ice.xl",,"*H",$O48,CQ$7,"D",CQ$6,,,1)*CQ$8),"-")</f>
        <v>-</v>
      </c>
    </row>
    <row r="49" spans="9:95" x14ac:dyDescent="0.35">
      <c r="I49" s="94"/>
      <c r="J49" s="95" t="e">
        <f>VLOOKUP($I49,Master!$R$2:$S$10,2,FALSE)</f>
        <v>#N/A</v>
      </c>
      <c r="K49" s="94"/>
      <c r="L49" s="95" t="str">
        <f t="shared" si="205"/>
        <v>Location</v>
      </c>
      <c r="M49" s="96"/>
      <c r="N49" s="94" t="e">
        <f>VLOOKUP(M49,Master!$E:$F,2,FALSE)</f>
        <v>#N/A</v>
      </c>
      <c r="O49" s="50" t="e">
        <f t="shared" si="206"/>
        <v>#N/A</v>
      </c>
      <c r="P49" s="129" t="str">
        <f ca="1">IFERROR(IF($F$22="TEMPF",RTD("ice.xl",,"*H",$O49,P$7,"D",P$6,,,1)*(9/5)+32,RTD("ice.xl",,"*H",$O49,P$7,"D",P$6,,,1)*P$8),"-")</f>
        <v>-</v>
      </c>
      <c r="Q49" s="94" t="str">
        <f ca="1">IFERROR(IF($F$22="TEMPF",RTD("ice.xl",,"*H",$O49,Q$7,"D",Q$6,,,1)*(9/5)+32,RTD("ice.xl",,"*H",$O49,Q$7,"D",Q$6,,,1)*Q$8),"-")</f>
        <v>-</v>
      </c>
      <c r="R49" s="94" t="str">
        <f ca="1">IFERROR(IF($F$22="TEMPF",RTD("ice.xl",,"*H",$O49,R$7,"D",R$6,,,1)*(9/5)+32,RTD("ice.xl",,"*H",$O49,R$7,"D",R$6,,,1)*R$8),"-")</f>
        <v>-</v>
      </c>
      <c r="S49" s="103" t="str">
        <f ca="1">IFERROR(IF($F$22="TEMPF",RTD("ice.xl",,"*H",$O49,S$7,"D",S$6,,,1)*(9/5),RTD("ice.xl",,"*H",$O49,S$7,"D",S$6,,,1)*S$8),"-")</f>
        <v>-</v>
      </c>
      <c r="T49" s="104" t="str">
        <f ca="1">IFERROR(IF($F$22="TEMPF",RTD("ice.xl",,"*H",$O49,T$7,"D",T$6,,,1)*(9/5),RTD("ice.xl",,"*H",$O49,T$7,"D",T$6,,,1)*T$8),"-")</f>
        <v>-</v>
      </c>
      <c r="U49" s="129" t="str">
        <f ca="1">IFERROR(IF($F$22="TEMPF",RTD("ice.xl",,"*H",$O49,U$7,"D",U$6,,,1)*(9/5)+32,RTD("ice.xl",,"*H",$O49,U$7,"D",U$6,,,1)*U$8),"-")</f>
        <v>-</v>
      </c>
      <c r="V49" s="94" t="str">
        <f ca="1">IFERROR(IF($F$22="TEMPF",RTD("ice.xl",,"*H",$O49,V$7,"D",V$6,,,1)*(9/5)+32,RTD("ice.xl",,"*H",$O49,V$7,"D",V$6,,,1)*V$8),"-")</f>
        <v>-</v>
      </c>
      <c r="W49" s="94" t="str">
        <f ca="1">IFERROR(IF($F$22="TEMPF",RTD("ice.xl",,"*H",$O49,W$7,"D",W$6,,,1)*(9/5)+32,RTD("ice.xl",,"*H",$O49,W$7,"D",W$6,,,1)*W$8),"-")</f>
        <v>-</v>
      </c>
      <c r="X49" s="103" t="str">
        <f ca="1">IFERROR(IF($F$22="TEMPF",RTD("ice.xl",,"*H",$O49,X$7,"D",X$6,,,1)*(9/5),RTD("ice.xl",,"*H",$O49,X$7,"D",X$6,,,1)*X$8),"-")</f>
        <v>-</v>
      </c>
      <c r="Y49" s="104" t="str">
        <f ca="1">IFERROR(IF($F$22="TEMPF",RTD("ice.xl",,"*H",$O49,Y$7,"D",Y$6,,,1)*(9/5),RTD("ice.xl",,"*H",$O49,Y$7,"D",Y$6,,,1)*Y$8),"-")</f>
        <v>-</v>
      </c>
      <c r="Z49" s="129" t="str">
        <f ca="1">IFERROR(IF($F$22="TEMPF",RTD("ice.xl",,"*H",$O49,Z$7,"D",Z$6,,,1)*(9/5)+32,RTD("ice.xl",,"*H",$O49,Z$7,"D",Z$6,,,1)*Z$8),"-")</f>
        <v>-</v>
      </c>
      <c r="AA49" s="94" t="str">
        <f ca="1">IFERROR(IF($F$22="TEMPF",RTD("ice.xl",,"*H",$O49,AA$7,"D",AA$6,,,1)*(9/5)+32,RTD("ice.xl",,"*H",$O49,AA$7,"D",AA$6,,,1)*AA$8),"-")</f>
        <v>-</v>
      </c>
      <c r="AB49" s="94" t="str">
        <f ca="1">IFERROR(IF($F$22="TEMPF",RTD("ice.xl",,"*H",$O49,AB$7,"D",AB$6,,,1)*(9/5)+32,RTD("ice.xl",,"*H",$O49,AB$7,"D",AB$6,,,1)*AB$8),"-")</f>
        <v>-</v>
      </c>
      <c r="AC49" s="103" t="str">
        <f ca="1">IFERROR(IF($F$22="TEMPF",RTD("ice.xl",,"*H",$O49,AC$7,"D",AC$6,,,1)*(9/5),RTD("ice.xl",,"*H",$O49,AC$7,"D",AC$6,,,1)*AC$8),"-")</f>
        <v>-</v>
      </c>
      <c r="AD49" s="104" t="str">
        <f ca="1">IFERROR(IF($F$22="TEMPF",RTD("ice.xl",,"*H",$O49,AD$7,"D",AD$6,,,1)*(9/5),RTD("ice.xl",,"*H",$O49,AD$7,"D",AD$6,,,1)*AD$8),"-")</f>
        <v>-</v>
      </c>
      <c r="AE49" s="129" t="str">
        <f ca="1">IFERROR(IF($F$22="TEMPF",RTD("ice.xl",,"*H",$O49,AE$7,"D",AE$6,,,1)*(9/5)+32,RTD("ice.xl",,"*H",$O49,AE$7,"D",AE$6,,,1)*AE$8),"-")</f>
        <v>-</v>
      </c>
      <c r="AF49" s="94" t="str">
        <f ca="1">IFERROR(IF($F$22="TEMPF",RTD("ice.xl",,"*H",$O49,AF$7,"D",AF$6,,,1)*(9/5)+32,RTD("ice.xl",,"*H",$O49,AF$7,"D",AF$6,,,1)*AF$8),"-")</f>
        <v>-</v>
      </c>
      <c r="AG49" s="94" t="str">
        <f ca="1">IFERROR(IF($F$22="TEMPF",RTD("ice.xl",,"*H",$O49,AG$7,"D",AG$6,,,1)*(9/5)+32,RTD("ice.xl",,"*H",$O49,AG$7,"D",AG$6,,,1)*AG$8),"-")</f>
        <v>-</v>
      </c>
      <c r="AH49" s="103" t="str">
        <f ca="1">IFERROR(IF($F$22="TEMPF",RTD("ice.xl",,"*H",$O49,AH$7,"D",AH$6,,,1)*(9/5),RTD("ice.xl",,"*H",$O49,AH$7,"D",AH$6,,,1)*AH$8),"-")</f>
        <v>-</v>
      </c>
      <c r="AI49" s="104" t="str">
        <f ca="1">IFERROR(IF($F$22="TEMPF",RTD("ice.xl",,"*H",$O49,AI$7,"D",AI$6,,,1)*(9/5),RTD("ice.xl",,"*H",$O49,AI$7,"D",AI$6,,,1)*AI$8),"-")</f>
        <v>-</v>
      </c>
      <c r="AJ49" s="129" t="str">
        <f ca="1">IFERROR(IF($F$22="TEMPF",RTD("ice.xl",,"*H",$O49,AJ$7,"D",AJ$6,,,1)*(9/5)+32,RTD("ice.xl",,"*H",$O49,AJ$7,"D",AJ$6,,,1)*AJ$8),"-")</f>
        <v>-</v>
      </c>
      <c r="AK49" s="94" t="str">
        <f ca="1">IFERROR(IF($F$22="TEMPF",RTD("ice.xl",,"*H",$O49,AK$7,"D",AK$6,,,1)*(9/5)+32,RTD("ice.xl",,"*H",$O49,AK$7,"D",AK$6,,,1)*AK$8),"-")</f>
        <v>-</v>
      </c>
      <c r="AL49" s="94" t="str">
        <f ca="1">IFERROR(IF($F$22="TEMPF",RTD("ice.xl",,"*H",$O49,AL$7,"D",AL$6,,,1)*(9/5)+32,RTD("ice.xl",,"*H",$O49,AL$7,"D",AL$6,,,1)*AL$8),"-")</f>
        <v>-</v>
      </c>
      <c r="AM49" s="103" t="str">
        <f ca="1">IFERROR(IF($F$22="TEMPF",RTD("ice.xl",,"*H",$O49,AM$7,"D",AM$6,,,1)*(9/5),RTD("ice.xl",,"*H",$O49,AM$7,"D",AM$6,,,1)*AM$8),"-")</f>
        <v>-</v>
      </c>
      <c r="AN49" s="104" t="str">
        <f ca="1">IFERROR(IF($F$22="TEMPF",RTD("ice.xl",,"*H",$O49,AN$7,"D",AN$6,,,1)*(9/5),RTD("ice.xl",,"*H",$O49,AN$7,"D",AN$6,,,1)*AN$8),"-")</f>
        <v>-</v>
      </c>
      <c r="AO49" s="129" t="str">
        <f ca="1">IFERROR(IF($F$22="TEMPF",RTD("ice.xl",,"*H",$O49,AO$7,"D",AO$6,,,1)*(9/5)+32,RTD("ice.xl",,"*H",$O49,AO$7,"D",AO$6,,,1)*AO$8),"-")</f>
        <v>-</v>
      </c>
      <c r="AP49" s="94" t="str">
        <f ca="1">IFERROR(IF($F$22="TEMPF",RTD("ice.xl",,"*H",$O49,AP$7,"D",AP$6,,,1)*(9/5)+32,RTD("ice.xl",,"*H",$O49,AP$7,"D",AP$6,,,1)*AP$8),"-")</f>
        <v>-</v>
      </c>
      <c r="AQ49" s="94" t="str">
        <f ca="1">IFERROR(IF($F$22="TEMPF",RTD("ice.xl",,"*H",$O49,AQ$7,"D",AQ$6,,,1)*(9/5)+32,RTD("ice.xl",,"*H",$O49,AQ$7,"D",AQ$6,,,1)*AQ$8),"-")</f>
        <v>-</v>
      </c>
      <c r="AR49" s="103" t="str">
        <f ca="1">IFERROR(IF($F$22="TEMPF",RTD("ice.xl",,"*H",$O49,AR$7,"D",AR$6,,,1)*(9/5),RTD("ice.xl",,"*H",$O49,AR$7,"D",AR$6,,,1)*AR$8),"-")</f>
        <v>-</v>
      </c>
      <c r="AS49" s="104" t="str">
        <f ca="1">IFERROR(IF($F$22="TEMPF",RTD("ice.xl",,"*H",$O49,AS$7,"D",AS$6,,,1)*(9/5),RTD("ice.xl",,"*H",$O49,AS$7,"D",AS$6,,,1)*AS$8),"-")</f>
        <v>-</v>
      </c>
      <c r="AT49" s="129" t="str">
        <f ca="1">IFERROR(IF($F$22="TEMPF",RTD("ice.xl",,"*H",$O49,AT$7,"D",AT$6,,,1)*(9/5)+32,RTD("ice.xl",,"*H",$O49,AT$7,"D",AT$6,,,1)*AT$8),"-")</f>
        <v>-</v>
      </c>
      <c r="AU49" s="94" t="str">
        <f ca="1">IFERROR(IF($F$22="TEMPF",RTD("ice.xl",,"*H",$O49,AU$7,"D",AU$6,,,1)*(9/5)+32,RTD("ice.xl",,"*H",$O49,AU$7,"D",AU$6,,,1)*AU$8),"-")</f>
        <v>-</v>
      </c>
      <c r="AV49" s="94" t="str">
        <f ca="1">IFERROR(IF($F$22="TEMPF",RTD("ice.xl",,"*H",$O49,AV$7,"D",AV$6,,,1)*(9/5)+32,RTD("ice.xl",,"*H",$O49,AV$7,"D",AV$6,,,1)*AV$8),"-")</f>
        <v>-</v>
      </c>
      <c r="AW49" s="103" t="str">
        <f ca="1">IFERROR(IF($F$22="TEMPF",RTD("ice.xl",,"*H",$O49,AW$7,"D",AW$6,,,1)*(9/5),RTD("ice.xl",,"*H",$O49,AW$7,"D",AW$6,,,1)*AW$8),"-")</f>
        <v>-</v>
      </c>
      <c r="AX49" s="104" t="str">
        <f ca="1">IFERROR(IF($F$22="TEMPF",RTD("ice.xl",,"*H",$O49,AX$7,"D",AX$6,,,1)*(9/5),RTD("ice.xl",,"*H",$O49,AX$7,"D",AX$6,,,1)*AX$8),"-")</f>
        <v>-</v>
      </c>
      <c r="AY49" s="129" t="str">
        <f ca="1">IFERROR(IF($F$22="TEMPF",RTD("ice.xl",,"*H",$O49,AY$7,"D",AY$6,,,1)*(9/5)+32,RTD("ice.xl",,"*H",$O49,AY$7,"D",AY$6,,,1)*AY$8),"-")</f>
        <v>-</v>
      </c>
      <c r="AZ49" s="94" t="str">
        <f ca="1">IFERROR(IF($F$22="TEMPF",RTD("ice.xl",,"*H",$O49,AZ$7,"D",AZ$6,,,1)*(9/5)+32,RTD("ice.xl",,"*H",$O49,AZ$7,"D",AZ$6,,,1)*AZ$8),"-")</f>
        <v>-</v>
      </c>
      <c r="BA49" s="94" t="str">
        <f ca="1">IFERROR(IF($F$22="TEMPF",RTD("ice.xl",,"*H",$O49,BA$7,"D",BA$6,,,1)*(9/5)+32,RTD("ice.xl",,"*H",$O49,BA$7,"D",BA$6,,,1)*BA$8),"-")</f>
        <v>-</v>
      </c>
      <c r="BB49" s="103" t="str">
        <f ca="1">IFERROR(IF($F$22="TEMPF",RTD("ice.xl",,"*H",$O49,BB$7,"D",BB$6,,,1)*(9/5),RTD("ice.xl",,"*H",$O49,BB$7,"D",BB$6,,,1)*BB$8),"-")</f>
        <v>-</v>
      </c>
      <c r="BC49" s="104" t="str">
        <f ca="1">IFERROR(IF($F$22="TEMPF",RTD("ice.xl",,"*H",$O49,BC$7,"D",BC$6,,,1)*(9/5),RTD("ice.xl",,"*H",$O49,BC$7,"D",BC$6,,,1)*BC$8),"-")</f>
        <v>-</v>
      </c>
      <c r="BD49" s="129" t="str">
        <f ca="1">IFERROR(IF($F$22="TEMPF",RTD("ice.xl",,"*H",$O49,BD$7,"D",BD$6,,,1)*(9/5)+32,RTD("ice.xl",,"*H",$O49,BD$7,"D",BD$6,,,1)*BD$8),"-")</f>
        <v>-</v>
      </c>
      <c r="BE49" s="94" t="str">
        <f ca="1">IFERROR(IF($F$22="TEMPF",RTD("ice.xl",,"*H",$O49,BE$7,"D",BE$6,,,1)*(9/5)+32,RTD("ice.xl",,"*H",$O49,BE$7,"D",BE$6,,,1)*BE$8),"-")</f>
        <v>-</v>
      </c>
      <c r="BF49" s="94" t="str">
        <f ca="1">IFERROR(IF($F$22="TEMPF",RTD("ice.xl",,"*H",$O49,BF$7,"D",BF$6,,,1)*(9/5)+32,RTD("ice.xl",,"*H",$O49,BF$7,"D",BF$6,,,1)*BF$8),"-")</f>
        <v>-</v>
      </c>
      <c r="BG49" s="103" t="str">
        <f ca="1">IFERROR(IF($F$22="TEMPF",RTD("ice.xl",,"*H",$O49,BG$7,"D",BG$6,,,1)*(9/5),RTD("ice.xl",,"*H",$O49,BG$7,"D",BG$6,,,1)*BG$8),"-")</f>
        <v>-</v>
      </c>
      <c r="BH49" s="104" t="str">
        <f ca="1">IFERROR(IF($F$22="TEMPF",RTD("ice.xl",,"*H",$O49,BH$7,"D",BH$6,,,1)*(9/5),RTD("ice.xl",,"*H",$O49,BH$7,"D",BH$6,,,1)*BH$8),"-")</f>
        <v>-</v>
      </c>
      <c r="BI49" s="129" t="str">
        <f ca="1">IFERROR(IF($F$22="TEMPF",RTD("ice.xl",,"*H",$O49,BI$7,"D",BI$6,,,1)*(9/5)+32,RTD("ice.xl",,"*H",$O49,BI$7,"D",BI$6,,,1)*BI$8),"-")</f>
        <v>-</v>
      </c>
      <c r="BJ49" s="94" t="str">
        <f ca="1">IFERROR(IF($F$22="TEMPF",RTD("ice.xl",,"*H",$O49,BJ$7,"D",BJ$6,,,1)*(9/5)+32,RTD("ice.xl",,"*H",$O49,BJ$7,"D",BJ$6,,,1)*BJ$8),"-")</f>
        <v>-</v>
      </c>
      <c r="BK49" s="94" t="str">
        <f ca="1">IFERROR(IF($F$22="TEMPF",RTD("ice.xl",,"*H",$O49,BK$7,"D",BK$6,,,1)*(9/5)+32,RTD("ice.xl",,"*H",$O49,BK$7,"D",BK$6,,,1)*BK$8),"-")</f>
        <v>-</v>
      </c>
      <c r="BL49" s="103" t="str">
        <f ca="1">IFERROR(IF($F$22="TEMPF",RTD("ice.xl",,"*H",$O49,BL$7,"D",BL$6,,,1)*(9/5),RTD("ice.xl",,"*H",$O49,BL$7,"D",BL$6,,,1)*BL$8),"-")</f>
        <v>-</v>
      </c>
      <c r="BM49" s="104" t="str">
        <f ca="1">IFERROR(IF($F$22="TEMPF",RTD("ice.xl",,"*H",$O49,BM$7,"D",BM$6,,,1)*(9/5),RTD("ice.xl",,"*H",$O49,BM$7,"D",BM$6,,,1)*BM$8),"-")</f>
        <v>-</v>
      </c>
      <c r="BN49" s="129" t="str">
        <f ca="1">IFERROR(IF($F$22="TEMPF",RTD("ice.xl",,"*H",$O49,BN$7,"D",BN$6,,,1)*(9/5)+32,RTD("ice.xl",,"*H",$O49,BN$7,"D",BN$6,,,1)*BN$8),"-")</f>
        <v>-</v>
      </c>
      <c r="BO49" s="94" t="str">
        <f ca="1">IFERROR(IF($F$22="TEMPF",RTD("ice.xl",,"*H",$O49,BO$7,"D",BO$6,,,1)*(9/5)+32,RTD("ice.xl",,"*H",$O49,BO$7,"D",BO$6,,,1)*BO$8),"-")</f>
        <v>-</v>
      </c>
      <c r="BP49" s="94" t="str">
        <f ca="1">IFERROR(IF($F$22="TEMPF",RTD("ice.xl",,"*H",$O49,BP$7,"D",BP$6,,,1)*(9/5)+32,RTD("ice.xl",,"*H",$O49,BP$7,"D",BP$6,,,1)*BP$8),"-")</f>
        <v>-</v>
      </c>
      <c r="BQ49" s="103" t="str">
        <f ca="1">IFERROR(IF($F$22="TEMPF",RTD("ice.xl",,"*H",$O49,BQ$7,"D",BQ$6,,,1)*(9/5),RTD("ice.xl",,"*H",$O49,BQ$7,"D",BQ$6,,,1)*BQ$8),"-")</f>
        <v>-</v>
      </c>
      <c r="BR49" s="104" t="str">
        <f ca="1">IFERROR(IF($F$22="TEMPF",RTD("ice.xl",,"*H",$O49,BR$7,"D",BR$6,,,1)*(9/5),RTD("ice.xl",,"*H",$O49,BR$7,"D",BR$6,,,1)*BR$8),"-")</f>
        <v>-</v>
      </c>
      <c r="BS49" s="129" t="str">
        <f ca="1">IFERROR(IF($F$22="TEMPF",RTD("ice.xl",,"*H",$O49,BS$7,"D",BS$6,,,1)*(9/5)+32,RTD("ice.xl",,"*H",$O49,BS$7,"D",BS$6,,,1)*BS$8),"-")</f>
        <v>-</v>
      </c>
      <c r="BT49" s="94" t="str">
        <f ca="1">IFERROR(IF($F$22="TEMPF",RTD("ice.xl",,"*H",$O49,BT$7,"D",BT$6,,,1)*(9/5)+32,RTD("ice.xl",,"*H",$O49,BT$7,"D",BT$6,,,1)*BT$8),"-")</f>
        <v>-</v>
      </c>
      <c r="BU49" s="94" t="str">
        <f ca="1">IFERROR(IF($F$22="TEMPF",RTD("ice.xl",,"*H",$O49,BU$7,"D",BU$6,,,1)*(9/5)+32,RTD("ice.xl",,"*H",$O49,BU$7,"D",BU$6,,,1)*BU$8),"-")</f>
        <v>-</v>
      </c>
      <c r="BV49" s="103" t="str">
        <f ca="1">IFERROR(IF($F$22="TEMPF",RTD("ice.xl",,"*H",$O49,BV$7,"D",BV$6,,,1)*(9/5),RTD("ice.xl",,"*H",$O49,BV$7,"D",BV$6,,,1)*BV$8),"-")</f>
        <v>-</v>
      </c>
      <c r="BW49" s="104" t="str">
        <f ca="1">IFERROR(IF($F$22="TEMPF",RTD("ice.xl",,"*H",$O49,BW$7,"D",BW$6,,,1)*(9/5),RTD("ice.xl",,"*H",$O49,BW$7,"D",BW$6,,,1)*BW$8),"-")</f>
        <v>-</v>
      </c>
      <c r="BX49" s="129" t="str">
        <f ca="1">IFERROR(IF($F$22="TEMPF",RTD("ice.xl",,"*H",$O49,BX$7,"D",BX$6,,,1)*(9/5)+32,RTD("ice.xl",,"*H",$O49,BX$7,"D",BX$6,,,1)*BX$8),"-")</f>
        <v>-</v>
      </c>
      <c r="BY49" s="94" t="str">
        <f ca="1">IFERROR(IF($F$22="TEMPF",RTD("ice.xl",,"*H",$O49,BY$7,"D",BY$6,,,1)*(9/5)+32,RTD("ice.xl",,"*H",$O49,BY$7,"D",BY$6,,,1)*BY$8),"-")</f>
        <v>-</v>
      </c>
      <c r="BZ49" s="94" t="str">
        <f ca="1">IFERROR(IF($F$22="TEMPF",RTD("ice.xl",,"*H",$O49,BZ$7,"D",BZ$6,,,1)*(9/5)+32,RTD("ice.xl",,"*H",$O49,BZ$7,"D",BZ$6,,,1)*BZ$8),"-")</f>
        <v>-</v>
      </c>
      <c r="CA49" s="103" t="str">
        <f ca="1">IFERROR(IF($F$22="TEMPF",RTD("ice.xl",,"*H",$O49,CA$7,"D",CA$6,,,1)*(9/5),RTD("ice.xl",,"*H",$O49,CA$7,"D",CA$6,,,1)*CA$8),"-")</f>
        <v>-</v>
      </c>
      <c r="CB49" s="104" t="str">
        <f ca="1">IFERROR(IF($F$22="TEMPF",RTD("ice.xl",,"*H",$O49,CB$7,"D",CB$6,,,1)*(9/5),RTD("ice.xl",,"*H",$O49,CB$7,"D",CB$6,,,1)*CB$8),"-")</f>
        <v>-</v>
      </c>
      <c r="CC49" s="129" t="str">
        <f ca="1">IFERROR(IF($F$22="TEMPF",RTD("ice.xl",,"*H",$O49,CC$7,"D",CC$6,,,1)*(9/5)+32,RTD("ice.xl",,"*H",$O49,CC$7,"D",CC$6,,,1)*CC$8),"-")</f>
        <v>-</v>
      </c>
      <c r="CD49" s="94" t="str">
        <f ca="1">IFERROR(IF($F$22="TEMPF",RTD("ice.xl",,"*H",$O49,CD$7,"D",CD$6,,,1)*(9/5)+32,RTD("ice.xl",,"*H",$O49,CD$7,"D",CD$6,,,1)*CD$8),"-")</f>
        <v>-</v>
      </c>
      <c r="CE49" s="94" t="str">
        <f ca="1">IFERROR(IF($F$22="TEMPF",RTD("ice.xl",,"*H",$O49,CE$7,"D",CE$6,,,1)*(9/5)+32,RTD("ice.xl",,"*H",$O49,CE$7,"D",CE$6,,,1)*CE$8),"-")</f>
        <v>-</v>
      </c>
      <c r="CF49" s="103" t="str">
        <f ca="1">IFERROR(IF($F$22="TEMPF",RTD("ice.xl",,"*H",$O49,CF$7,"D",CF$6,,,1)*(9/5),RTD("ice.xl",,"*H",$O49,CF$7,"D",CF$6,,,1)*CF$8),"-")</f>
        <v>-</v>
      </c>
      <c r="CG49" s="104" t="str">
        <f ca="1">IFERROR(IF($F$22="TEMPF",RTD("ice.xl",,"*H",$O49,CG$7,"D",CG$6,,,1)*(9/5),RTD("ice.xl",,"*H",$O49,CG$7,"D",CG$6,,,1)*CG$8),"-")</f>
        <v>-</v>
      </c>
      <c r="CH49" s="129" t="str">
        <f ca="1">IFERROR(IF($F$22="TEMPF",RTD("ice.xl",,"*H",$O49,CH$7,"D",CH$6,,,1)*(9/5)+32,RTD("ice.xl",,"*H",$O49,CH$7,"D",CH$6,,,1)*CH$8),"-")</f>
        <v>-</v>
      </c>
      <c r="CI49" s="94" t="str">
        <f ca="1">IFERROR(IF($F$22="TEMPF",RTD("ice.xl",,"*H",$O49,CI$7,"D",CI$6,,,1)*(9/5)+32,RTD("ice.xl",,"*H",$O49,CI$7,"D",CI$6,,,1)*CI$8),"-")</f>
        <v>-</v>
      </c>
      <c r="CJ49" s="94" t="str">
        <f ca="1">IFERROR(IF($F$22="TEMPF",RTD("ice.xl",,"*H",$O49,CJ$7,"D",CJ$6,,,1)*(9/5)+32,RTD("ice.xl",,"*H",$O49,CJ$7,"D",CJ$6,,,1)*CJ$8),"-")</f>
        <v>-</v>
      </c>
      <c r="CK49" s="103" t="str">
        <f ca="1">IFERROR(IF($F$22="TEMPF",RTD("ice.xl",,"*H",$O49,CK$7,"D",CK$6,,,1)*(9/5),RTD("ice.xl",,"*H",$O49,CK$7,"D",CK$6,,,1)*CK$8),"-")</f>
        <v>-</v>
      </c>
      <c r="CL49" s="104" t="str">
        <f ca="1">IFERROR(IF($F$22="TEMPF",RTD("ice.xl",,"*H",$O49,CL$7,"D",CL$6,,,1)*(9/5),RTD("ice.xl",,"*H",$O49,CL$7,"D",CL$6,,,1)*CL$8),"-")</f>
        <v>-</v>
      </c>
      <c r="CM49" s="101" t="str">
        <f ca="1">IFERROR(IF($F$22="TEMPF",RTD("ice.xl",,"*H",$O49,CM$7,"D",CM$6,,,1)*(9/5)+32,RTD("ice.xl",,"*H",$O49,CM$7,"D",CM$6,,,1)*CM$8),"-")</f>
        <v>-</v>
      </c>
      <c r="CN49" s="102" t="str">
        <f ca="1">IFERROR(IF($F$22="TEMPF",RTD("ice.xl",,"*H",$O49,CN$7,"D",CN$6,,,1)*(9/5)+32,RTD("ice.xl",,"*H",$O49,CN$7,"D",CN$6,,,1)*CN$8),"-")</f>
        <v>-</v>
      </c>
      <c r="CO49" s="102" t="str">
        <f ca="1">IFERROR(IF($F$22="TEMPF",RTD("ice.xl",,"*H",$O49,CO$7,"D",CO$6,,,1)*(9/5)+32,RTD("ice.xl",,"*H",$O49,CO$7,"D",CO$6,,,1)*CO$8),"-")</f>
        <v>-</v>
      </c>
      <c r="CP49" s="103" t="str">
        <f ca="1">IFERROR(IF($F$22="TEMPF",RTD("ice.xl",,"*H",$O49,CP$7,"D",CP$6,,,1)*(9/5),RTD("ice.xl",,"*H",$O49,CP$7,"D",CP$6,,,1)*CP$8),"-")</f>
        <v>-</v>
      </c>
      <c r="CQ49" s="104" t="str">
        <f ca="1">IFERROR(IF($F$22="TEMPF",RTD("ice.xl",,"*H",$O49,CQ$7,"D",CQ$6,,,1)*(9/5),RTD("ice.xl",,"*H",$O49,CQ$7,"D",CQ$6,,,1)*CQ$8),"-")</f>
        <v>-</v>
      </c>
    </row>
    <row r="50" spans="9:95" x14ac:dyDescent="0.35">
      <c r="I50" s="94"/>
      <c r="J50" s="95" t="e">
        <f>VLOOKUP($I50,Master!$R$2:$S$10,2,FALSE)</f>
        <v>#N/A</v>
      </c>
      <c r="K50" s="94"/>
      <c r="L50" s="95" t="str">
        <f t="shared" si="205"/>
        <v>Location</v>
      </c>
      <c r="M50" s="96"/>
      <c r="N50" s="94" t="e">
        <f>VLOOKUP(M50,Master!$E:$F,2,FALSE)</f>
        <v>#N/A</v>
      </c>
      <c r="O50" s="50" t="e">
        <f t="shared" si="206"/>
        <v>#N/A</v>
      </c>
      <c r="P50" s="129" t="str">
        <f ca="1">IFERROR(IF($F$22="TEMPF",RTD("ice.xl",,"*H",$O50,P$7,"D",P$6,,,1)*(9/5)+32,RTD("ice.xl",,"*H",$O50,P$7,"D",P$6,,,1)*P$8),"-")</f>
        <v>-</v>
      </c>
      <c r="Q50" s="94" t="str">
        <f ca="1">IFERROR(IF($F$22="TEMPF",RTD("ice.xl",,"*H",$O50,Q$7,"D",Q$6,,,1)*(9/5)+32,RTD("ice.xl",,"*H",$O50,Q$7,"D",Q$6,,,1)*Q$8),"-")</f>
        <v>-</v>
      </c>
      <c r="R50" s="94" t="str">
        <f ca="1">IFERROR(IF($F$22="TEMPF",RTD("ice.xl",,"*H",$O50,R$7,"D",R$6,,,1)*(9/5)+32,RTD("ice.xl",,"*H",$O50,R$7,"D",R$6,,,1)*R$8),"-")</f>
        <v>-</v>
      </c>
      <c r="S50" s="103" t="str">
        <f ca="1">IFERROR(IF($F$22="TEMPF",RTD("ice.xl",,"*H",$O50,S$7,"D",S$6,,,1)*(9/5),RTD("ice.xl",,"*H",$O50,S$7,"D",S$6,,,1)*S$8),"-")</f>
        <v>-</v>
      </c>
      <c r="T50" s="104" t="str">
        <f ca="1">IFERROR(IF($F$22="TEMPF",RTD("ice.xl",,"*H",$O50,T$7,"D",T$6,,,1)*(9/5),RTD("ice.xl",,"*H",$O50,T$7,"D",T$6,,,1)*T$8),"-")</f>
        <v>-</v>
      </c>
      <c r="U50" s="129" t="str">
        <f ca="1">IFERROR(IF($F$22="TEMPF",RTD("ice.xl",,"*H",$O50,U$7,"D",U$6,,,1)*(9/5)+32,RTD("ice.xl",,"*H",$O50,U$7,"D",U$6,,,1)*U$8),"-")</f>
        <v>-</v>
      </c>
      <c r="V50" s="94" t="str">
        <f ca="1">IFERROR(IF($F$22="TEMPF",RTD("ice.xl",,"*H",$O50,V$7,"D",V$6,,,1)*(9/5)+32,RTD("ice.xl",,"*H",$O50,V$7,"D",V$6,,,1)*V$8),"-")</f>
        <v>-</v>
      </c>
      <c r="W50" s="94" t="str">
        <f ca="1">IFERROR(IF($F$22="TEMPF",RTD("ice.xl",,"*H",$O50,W$7,"D",W$6,,,1)*(9/5)+32,RTD("ice.xl",,"*H",$O50,W$7,"D",W$6,,,1)*W$8),"-")</f>
        <v>-</v>
      </c>
      <c r="X50" s="103" t="str">
        <f ca="1">IFERROR(IF($F$22="TEMPF",RTD("ice.xl",,"*H",$O50,X$7,"D",X$6,,,1)*(9/5),RTD("ice.xl",,"*H",$O50,X$7,"D",X$6,,,1)*X$8),"-")</f>
        <v>-</v>
      </c>
      <c r="Y50" s="104" t="str">
        <f ca="1">IFERROR(IF($F$22="TEMPF",RTD("ice.xl",,"*H",$O50,Y$7,"D",Y$6,,,1)*(9/5),RTD("ice.xl",,"*H",$O50,Y$7,"D",Y$6,,,1)*Y$8),"-")</f>
        <v>-</v>
      </c>
      <c r="Z50" s="129" t="str">
        <f ca="1">IFERROR(IF($F$22="TEMPF",RTD("ice.xl",,"*H",$O50,Z$7,"D",Z$6,,,1)*(9/5)+32,RTD("ice.xl",,"*H",$O50,Z$7,"D",Z$6,,,1)*Z$8),"-")</f>
        <v>-</v>
      </c>
      <c r="AA50" s="94" t="str">
        <f ca="1">IFERROR(IF($F$22="TEMPF",RTD("ice.xl",,"*H",$O50,AA$7,"D",AA$6,,,1)*(9/5)+32,RTD("ice.xl",,"*H",$O50,AA$7,"D",AA$6,,,1)*AA$8),"-")</f>
        <v>-</v>
      </c>
      <c r="AB50" s="94" t="str">
        <f ca="1">IFERROR(IF($F$22="TEMPF",RTD("ice.xl",,"*H",$O50,AB$7,"D",AB$6,,,1)*(9/5)+32,RTD("ice.xl",,"*H",$O50,AB$7,"D",AB$6,,,1)*AB$8),"-")</f>
        <v>-</v>
      </c>
      <c r="AC50" s="103" t="str">
        <f ca="1">IFERROR(IF($F$22="TEMPF",RTD("ice.xl",,"*H",$O50,AC$7,"D",AC$6,,,1)*(9/5),RTD("ice.xl",,"*H",$O50,AC$7,"D",AC$6,,,1)*AC$8),"-")</f>
        <v>-</v>
      </c>
      <c r="AD50" s="104" t="str">
        <f ca="1">IFERROR(IF($F$22="TEMPF",RTD("ice.xl",,"*H",$O50,AD$7,"D",AD$6,,,1)*(9/5),RTD("ice.xl",,"*H",$O50,AD$7,"D",AD$6,,,1)*AD$8),"-")</f>
        <v>-</v>
      </c>
      <c r="AE50" s="129" t="str">
        <f ca="1">IFERROR(IF($F$22="TEMPF",RTD("ice.xl",,"*H",$O50,AE$7,"D",AE$6,,,1)*(9/5)+32,RTD("ice.xl",,"*H",$O50,AE$7,"D",AE$6,,,1)*AE$8),"-")</f>
        <v>-</v>
      </c>
      <c r="AF50" s="94" t="str">
        <f ca="1">IFERROR(IF($F$22="TEMPF",RTD("ice.xl",,"*H",$O50,AF$7,"D",AF$6,,,1)*(9/5)+32,RTD("ice.xl",,"*H",$O50,AF$7,"D",AF$6,,,1)*AF$8),"-")</f>
        <v>-</v>
      </c>
      <c r="AG50" s="94" t="str">
        <f ca="1">IFERROR(IF($F$22="TEMPF",RTD("ice.xl",,"*H",$O50,AG$7,"D",AG$6,,,1)*(9/5)+32,RTD("ice.xl",,"*H",$O50,AG$7,"D",AG$6,,,1)*AG$8),"-")</f>
        <v>-</v>
      </c>
      <c r="AH50" s="103" t="str">
        <f ca="1">IFERROR(IF($F$22="TEMPF",RTD("ice.xl",,"*H",$O50,AH$7,"D",AH$6,,,1)*(9/5),RTD("ice.xl",,"*H",$O50,AH$7,"D",AH$6,,,1)*AH$8),"-")</f>
        <v>-</v>
      </c>
      <c r="AI50" s="104" t="str">
        <f ca="1">IFERROR(IF($F$22="TEMPF",RTD("ice.xl",,"*H",$O50,AI$7,"D",AI$6,,,1)*(9/5),RTD("ice.xl",,"*H",$O50,AI$7,"D",AI$6,,,1)*AI$8),"-")</f>
        <v>-</v>
      </c>
      <c r="AJ50" s="129" t="str">
        <f ca="1">IFERROR(IF($F$22="TEMPF",RTD("ice.xl",,"*H",$O50,AJ$7,"D",AJ$6,,,1)*(9/5)+32,RTD("ice.xl",,"*H",$O50,AJ$7,"D",AJ$6,,,1)*AJ$8),"-")</f>
        <v>-</v>
      </c>
      <c r="AK50" s="94" t="str">
        <f ca="1">IFERROR(IF($F$22="TEMPF",RTD("ice.xl",,"*H",$O50,AK$7,"D",AK$6,,,1)*(9/5)+32,RTD("ice.xl",,"*H",$O50,AK$7,"D",AK$6,,,1)*AK$8),"-")</f>
        <v>-</v>
      </c>
      <c r="AL50" s="94" t="str">
        <f ca="1">IFERROR(IF($F$22="TEMPF",RTD("ice.xl",,"*H",$O50,AL$7,"D",AL$6,,,1)*(9/5)+32,RTD("ice.xl",,"*H",$O50,AL$7,"D",AL$6,,,1)*AL$8),"-")</f>
        <v>-</v>
      </c>
      <c r="AM50" s="103" t="str">
        <f ca="1">IFERROR(IF($F$22="TEMPF",RTD("ice.xl",,"*H",$O50,AM$7,"D",AM$6,,,1)*(9/5),RTD("ice.xl",,"*H",$O50,AM$7,"D",AM$6,,,1)*AM$8),"-")</f>
        <v>-</v>
      </c>
      <c r="AN50" s="104" t="str">
        <f ca="1">IFERROR(IF($F$22="TEMPF",RTD("ice.xl",,"*H",$O50,AN$7,"D",AN$6,,,1)*(9/5),RTD("ice.xl",,"*H",$O50,AN$7,"D",AN$6,,,1)*AN$8),"-")</f>
        <v>-</v>
      </c>
      <c r="AO50" s="129" t="str">
        <f ca="1">IFERROR(IF($F$22="TEMPF",RTD("ice.xl",,"*H",$O50,AO$7,"D",AO$6,,,1)*(9/5)+32,RTD("ice.xl",,"*H",$O50,AO$7,"D",AO$6,,,1)*AO$8),"-")</f>
        <v>-</v>
      </c>
      <c r="AP50" s="94" t="str">
        <f ca="1">IFERROR(IF($F$22="TEMPF",RTD("ice.xl",,"*H",$O50,AP$7,"D",AP$6,,,1)*(9/5)+32,RTD("ice.xl",,"*H",$O50,AP$7,"D",AP$6,,,1)*AP$8),"-")</f>
        <v>-</v>
      </c>
      <c r="AQ50" s="94" t="str">
        <f ca="1">IFERROR(IF($F$22="TEMPF",RTD("ice.xl",,"*H",$O50,AQ$7,"D",AQ$6,,,1)*(9/5)+32,RTD("ice.xl",,"*H",$O50,AQ$7,"D",AQ$6,,,1)*AQ$8),"-")</f>
        <v>-</v>
      </c>
      <c r="AR50" s="103" t="str">
        <f ca="1">IFERROR(IF($F$22="TEMPF",RTD("ice.xl",,"*H",$O50,AR$7,"D",AR$6,,,1)*(9/5),RTD("ice.xl",,"*H",$O50,AR$7,"D",AR$6,,,1)*AR$8),"-")</f>
        <v>-</v>
      </c>
      <c r="AS50" s="104" t="str">
        <f ca="1">IFERROR(IF($F$22="TEMPF",RTD("ice.xl",,"*H",$O50,AS$7,"D",AS$6,,,1)*(9/5),RTD("ice.xl",,"*H",$O50,AS$7,"D",AS$6,,,1)*AS$8),"-")</f>
        <v>-</v>
      </c>
      <c r="AT50" s="129" t="str">
        <f ca="1">IFERROR(IF($F$22="TEMPF",RTD("ice.xl",,"*H",$O50,AT$7,"D",AT$6,,,1)*(9/5)+32,RTD("ice.xl",,"*H",$O50,AT$7,"D",AT$6,,,1)*AT$8),"-")</f>
        <v>-</v>
      </c>
      <c r="AU50" s="94" t="str">
        <f ca="1">IFERROR(IF($F$22="TEMPF",RTD("ice.xl",,"*H",$O50,AU$7,"D",AU$6,,,1)*(9/5)+32,RTD("ice.xl",,"*H",$O50,AU$7,"D",AU$6,,,1)*AU$8),"-")</f>
        <v>-</v>
      </c>
      <c r="AV50" s="94" t="str">
        <f ca="1">IFERROR(IF($F$22="TEMPF",RTD("ice.xl",,"*H",$O50,AV$7,"D",AV$6,,,1)*(9/5)+32,RTD("ice.xl",,"*H",$O50,AV$7,"D",AV$6,,,1)*AV$8),"-")</f>
        <v>-</v>
      </c>
      <c r="AW50" s="103" t="str">
        <f ca="1">IFERROR(IF($F$22="TEMPF",RTD("ice.xl",,"*H",$O50,AW$7,"D",AW$6,,,1)*(9/5),RTD("ice.xl",,"*H",$O50,AW$7,"D",AW$6,,,1)*AW$8),"-")</f>
        <v>-</v>
      </c>
      <c r="AX50" s="104" t="str">
        <f ca="1">IFERROR(IF($F$22="TEMPF",RTD("ice.xl",,"*H",$O50,AX$7,"D",AX$6,,,1)*(9/5),RTD("ice.xl",,"*H",$O50,AX$7,"D",AX$6,,,1)*AX$8),"-")</f>
        <v>-</v>
      </c>
      <c r="AY50" s="129" t="str">
        <f ca="1">IFERROR(IF($F$22="TEMPF",RTD("ice.xl",,"*H",$O50,AY$7,"D",AY$6,,,1)*(9/5)+32,RTD("ice.xl",,"*H",$O50,AY$7,"D",AY$6,,,1)*AY$8),"-")</f>
        <v>-</v>
      </c>
      <c r="AZ50" s="94" t="str">
        <f ca="1">IFERROR(IF($F$22="TEMPF",RTD("ice.xl",,"*H",$O50,AZ$7,"D",AZ$6,,,1)*(9/5)+32,RTD("ice.xl",,"*H",$O50,AZ$7,"D",AZ$6,,,1)*AZ$8),"-")</f>
        <v>-</v>
      </c>
      <c r="BA50" s="94" t="str">
        <f ca="1">IFERROR(IF($F$22="TEMPF",RTD("ice.xl",,"*H",$O50,BA$7,"D",BA$6,,,1)*(9/5)+32,RTD("ice.xl",,"*H",$O50,BA$7,"D",BA$6,,,1)*BA$8),"-")</f>
        <v>-</v>
      </c>
      <c r="BB50" s="103" t="str">
        <f ca="1">IFERROR(IF($F$22="TEMPF",RTD("ice.xl",,"*H",$O50,BB$7,"D",BB$6,,,1)*(9/5),RTD("ice.xl",,"*H",$O50,BB$7,"D",BB$6,,,1)*BB$8),"-")</f>
        <v>-</v>
      </c>
      <c r="BC50" s="104" t="str">
        <f ca="1">IFERROR(IF($F$22="TEMPF",RTD("ice.xl",,"*H",$O50,BC$7,"D",BC$6,,,1)*(9/5),RTD("ice.xl",,"*H",$O50,BC$7,"D",BC$6,,,1)*BC$8),"-")</f>
        <v>-</v>
      </c>
      <c r="BD50" s="129" t="str">
        <f ca="1">IFERROR(IF($F$22="TEMPF",RTD("ice.xl",,"*H",$O50,BD$7,"D",BD$6,,,1)*(9/5)+32,RTD("ice.xl",,"*H",$O50,BD$7,"D",BD$6,,,1)*BD$8),"-")</f>
        <v>-</v>
      </c>
      <c r="BE50" s="94" t="str">
        <f ca="1">IFERROR(IF($F$22="TEMPF",RTD("ice.xl",,"*H",$O50,BE$7,"D",BE$6,,,1)*(9/5)+32,RTD("ice.xl",,"*H",$O50,BE$7,"D",BE$6,,,1)*BE$8),"-")</f>
        <v>-</v>
      </c>
      <c r="BF50" s="94" t="str">
        <f ca="1">IFERROR(IF($F$22="TEMPF",RTD("ice.xl",,"*H",$O50,BF$7,"D",BF$6,,,1)*(9/5)+32,RTD("ice.xl",,"*H",$O50,BF$7,"D",BF$6,,,1)*BF$8),"-")</f>
        <v>-</v>
      </c>
      <c r="BG50" s="103" t="str">
        <f ca="1">IFERROR(IF($F$22="TEMPF",RTD("ice.xl",,"*H",$O50,BG$7,"D",BG$6,,,1)*(9/5),RTD("ice.xl",,"*H",$O50,BG$7,"D",BG$6,,,1)*BG$8),"-")</f>
        <v>-</v>
      </c>
      <c r="BH50" s="104" t="str">
        <f ca="1">IFERROR(IF($F$22="TEMPF",RTD("ice.xl",,"*H",$O50,BH$7,"D",BH$6,,,1)*(9/5),RTD("ice.xl",,"*H",$O50,BH$7,"D",BH$6,,,1)*BH$8),"-")</f>
        <v>-</v>
      </c>
      <c r="BI50" s="129" t="str">
        <f ca="1">IFERROR(IF($F$22="TEMPF",RTD("ice.xl",,"*H",$O50,BI$7,"D",BI$6,,,1)*(9/5)+32,RTD("ice.xl",,"*H",$O50,BI$7,"D",BI$6,,,1)*BI$8),"-")</f>
        <v>-</v>
      </c>
      <c r="BJ50" s="94" t="str">
        <f ca="1">IFERROR(IF($F$22="TEMPF",RTD("ice.xl",,"*H",$O50,BJ$7,"D",BJ$6,,,1)*(9/5)+32,RTD("ice.xl",,"*H",$O50,BJ$7,"D",BJ$6,,,1)*BJ$8),"-")</f>
        <v>-</v>
      </c>
      <c r="BK50" s="94" t="str">
        <f ca="1">IFERROR(IF($F$22="TEMPF",RTD("ice.xl",,"*H",$O50,BK$7,"D",BK$6,,,1)*(9/5)+32,RTD("ice.xl",,"*H",$O50,BK$7,"D",BK$6,,,1)*BK$8),"-")</f>
        <v>-</v>
      </c>
      <c r="BL50" s="103" t="str">
        <f ca="1">IFERROR(IF($F$22="TEMPF",RTD("ice.xl",,"*H",$O50,BL$7,"D",BL$6,,,1)*(9/5),RTD("ice.xl",,"*H",$O50,BL$7,"D",BL$6,,,1)*BL$8),"-")</f>
        <v>-</v>
      </c>
      <c r="BM50" s="104" t="str">
        <f ca="1">IFERROR(IF($F$22="TEMPF",RTD("ice.xl",,"*H",$O50,BM$7,"D",BM$6,,,1)*(9/5),RTD("ice.xl",,"*H",$O50,BM$7,"D",BM$6,,,1)*BM$8),"-")</f>
        <v>-</v>
      </c>
      <c r="BN50" s="129" t="str">
        <f ca="1">IFERROR(IF($F$22="TEMPF",RTD("ice.xl",,"*H",$O50,BN$7,"D",BN$6,,,1)*(9/5)+32,RTD("ice.xl",,"*H",$O50,BN$7,"D",BN$6,,,1)*BN$8),"-")</f>
        <v>-</v>
      </c>
      <c r="BO50" s="94" t="str">
        <f ca="1">IFERROR(IF($F$22="TEMPF",RTD("ice.xl",,"*H",$O50,BO$7,"D",BO$6,,,1)*(9/5)+32,RTD("ice.xl",,"*H",$O50,BO$7,"D",BO$6,,,1)*BO$8),"-")</f>
        <v>-</v>
      </c>
      <c r="BP50" s="94" t="str">
        <f ca="1">IFERROR(IF($F$22="TEMPF",RTD("ice.xl",,"*H",$O50,BP$7,"D",BP$6,,,1)*(9/5)+32,RTD("ice.xl",,"*H",$O50,BP$7,"D",BP$6,,,1)*BP$8),"-")</f>
        <v>-</v>
      </c>
      <c r="BQ50" s="103" t="str">
        <f ca="1">IFERROR(IF($F$22="TEMPF",RTD("ice.xl",,"*H",$O50,BQ$7,"D",BQ$6,,,1)*(9/5),RTD("ice.xl",,"*H",$O50,BQ$7,"D",BQ$6,,,1)*BQ$8),"-")</f>
        <v>-</v>
      </c>
      <c r="BR50" s="104" t="str">
        <f ca="1">IFERROR(IF($F$22="TEMPF",RTD("ice.xl",,"*H",$O50,BR$7,"D",BR$6,,,1)*(9/5),RTD("ice.xl",,"*H",$O50,BR$7,"D",BR$6,,,1)*BR$8),"-")</f>
        <v>-</v>
      </c>
      <c r="BS50" s="129" t="str">
        <f ca="1">IFERROR(IF($F$22="TEMPF",RTD("ice.xl",,"*H",$O50,BS$7,"D",BS$6,,,1)*(9/5)+32,RTD("ice.xl",,"*H",$O50,BS$7,"D",BS$6,,,1)*BS$8),"-")</f>
        <v>-</v>
      </c>
      <c r="BT50" s="94" t="str">
        <f ca="1">IFERROR(IF($F$22="TEMPF",RTD("ice.xl",,"*H",$O50,BT$7,"D",BT$6,,,1)*(9/5)+32,RTD("ice.xl",,"*H",$O50,BT$7,"D",BT$6,,,1)*BT$8),"-")</f>
        <v>-</v>
      </c>
      <c r="BU50" s="94" t="str">
        <f ca="1">IFERROR(IF($F$22="TEMPF",RTD("ice.xl",,"*H",$O50,BU$7,"D",BU$6,,,1)*(9/5)+32,RTD("ice.xl",,"*H",$O50,BU$7,"D",BU$6,,,1)*BU$8),"-")</f>
        <v>-</v>
      </c>
      <c r="BV50" s="103" t="str">
        <f ca="1">IFERROR(IF($F$22="TEMPF",RTD("ice.xl",,"*H",$O50,BV$7,"D",BV$6,,,1)*(9/5),RTD("ice.xl",,"*H",$O50,BV$7,"D",BV$6,,,1)*BV$8),"-")</f>
        <v>-</v>
      </c>
      <c r="BW50" s="104" t="str">
        <f ca="1">IFERROR(IF($F$22="TEMPF",RTD("ice.xl",,"*H",$O50,BW$7,"D",BW$6,,,1)*(9/5),RTD("ice.xl",,"*H",$O50,BW$7,"D",BW$6,,,1)*BW$8),"-")</f>
        <v>-</v>
      </c>
      <c r="BX50" s="129" t="str">
        <f ca="1">IFERROR(IF($F$22="TEMPF",RTD("ice.xl",,"*H",$O50,BX$7,"D",BX$6,,,1)*(9/5)+32,RTD("ice.xl",,"*H",$O50,BX$7,"D",BX$6,,,1)*BX$8),"-")</f>
        <v>-</v>
      </c>
      <c r="BY50" s="94" t="str">
        <f ca="1">IFERROR(IF($F$22="TEMPF",RTD("ice.xl",,"*H",$O50,BY$7,"D",BY$6,,,1)*(9/5)+32,RTD("ice.xl",,"*H",$O50,BY$7,"D",BY$6,,,1)*BY$8),"-")</f>
        <v>-</v>
      </c>
      <c r="BZ50" s="94" t="str">
        <f ca="1">IFERROR(IF($F$22="TEMPF",RTD("ice.xl",,"*H",$O50,BZ$7,"D",BZ$6,,,1)*(9/5)+32,RTD("ice.xl",,"*H",$O50,BZ$7,"D",BZ$6,,,1)*BZ$8),"-")</f>
        <v>-</v>
      </c>
      <c r="CA50" s="103" t="str">
        <f ca="1">IFERROR(IF($F$22="TEMPF",RTD("ice.xl",,"*H",$O50,CA$7,"D",CA$6,,,1)*(9/5),RTD("ice.xl",,"*H",$O50,CA$7,"D",CA$6,,,1)*CA$8),"-")</f>
        <v>-</v>
      </c>
      <c r="CB50" s="104" t="str">
        <f ca="1">IFERROR(IF($F$22="TEMPF",RTD("ice.xl",,"*H",$O50,CB$7,"D",CB$6,,,1)*(9/5),RTD("ice.xl",,"*H",$O50,CB$7,"D",CB$6,,,1)*CB$8),"-")</f>
        <v>-</v>
      </c>
      <c r="CC50" s="129" t="str">
        <f ca="1">IFERROR(IF($F$22="TEMPF",RTD("ice.xl",,"*H",$O50,CC$7,"D",CC$6,,,1)*(9/5)+32,RTD("ice.xl",,"*H",$O50,CC$7,"D",CC$6,,,1)*CC$8),"-")</f>
        <v>-</v>
      </c>
      <c r="CD50" s="94" t="str">
        <f ca="1">IFERROR(IF($F$22="TEMPF",RTD("ice.xl",,"*H",$O50,CD$7,"D",CD$6,,,1)*(9/5)+32,RTD("ice.xl",,"*H",$O50,CD$7,"D",CD$6,,,1)*CD$8),"-")</f>
        <v>-</v>
      </c>
      <c r="CE50" s="94" t="str">
        <f ca="1">IFERROR(IF($F$22="TEMPF",RTD("ice.xl",,"*H",$O50,CE$7,"D",CE$6,,,1)*(9/5)+32,RTD("ice.xl",,"*H",$O50,CE$7,"D",CE$6,,,1)*CE$8),"-")</f>
        <v>-</v>
      </c>
      <c r="CF50" s="103" t="str">
        <f ca="1">IFERROR(IF($F$22="TEMPF",RTD("ice.xl",,"*H",$O50,CF$7,"D",CF$6,,,1)*(9/5),RTD("ice.xl",,"*H",$O50,CF$7,"D",CF$6,,,1)*CF$8),"-")</f>
        <v>-</v>
      </c>
      <c r="CG50" s="104" t="str">
        <f ca="1">IFERROR(IF($F$22="TEMPF",RTD("ice.xl",,"*H",$O50,CG$7,"D",CG$6,,,1)*(9/5),RTD("ice.xl",,"*H",$O50,CG$7,"D",CG$6,,,1)*CG$8),"-")</f>
        <v>-</v>
      </c>
      <c r="CH50" s="129" t="str">
        <f ca="1">IFERROR(IF($F$22="TEMPF",RTD("ice.xl",,"*H",$O50,CH$7,"D",CH$6,,,1)*(9/5)+32,RTD("ice.xl",,"*H",$O50,CH$7,"D",CH$6,,,1)*CH$8),"-")</f>
        <v>-</v>
      </c>
      <c r="CI50" s="94" t="str">
        <f ca="1">IFERROR(IF($F$22="TEMPF",RTD("ice.xl",,"*H",$O50,CI$7,"D",CI$6,,,1)*(9/5)+32,RTD("ice.xl",,"*H",$O50,CI$7,"D",CI$6,,,1)*CI$8),"-")</f>
        <v>-</v>
      </c>
      <c r="CJ50" s="94" t="str">
        <f ca="1">IFERROR(IF($F$22="TEMPF",RTD("ice.xl",,"*H",$O50,CJ$7,"D",CJ$6,,,1)*(9/5)+32,RTD("ice.xl",,"*H",$O50,CJ$7,"D",CJ$6,,,1)*CJ$8),"-")</f>
        <v>-</v>
      </c>
      <c r="CK50" s="103" t="str">
        <f ca="1">IFERROR(IF($F$22="TEMPF",RTD("ice.xl",,"*H",$O50,CK$7,"D",CK$6,,,1)*(9/5),RTD("ice.xl",,"*H",$O50,CK$7,"D",CK$6,,,1)*CK$8),"-")</f>
        <v>-</v>
      </c>
      <c r="CL50" s="104" t="str">
        <f ca="1">IFERROR(IF($F$22="TEMPF",RTD("ice.xl",,"*H",$O50,CL$7,"D",CL$6,,,1)*(9/5),RTD("ice.xl",,"*H",$O50,CL$7,"D",CL$6,,,1)*CL$8),"-")</f>
        <v>-</v>
      </c>
      <c r="CM50" s="101" t="str">
        <f ca="1">IFERROR(IF($F$22="TEMPF",RTD("ice.xl",,"*H",$O50,CM$7,"D",CM$6,,,1)*(9/5)+32,RTD("ice.xl",,"*H",$O50,CM$7,"D",CM$6,,,1)*CM$8),"-")</f>
        <v>-</v>
      </c>
      <c r="CN50" s="102" t="str">
        <f ca="1">IFERROR(IF($F$22="TEMPF",RTD("ice.xl",,"*H",$O50,CN$7,"D",CN$6,,,1)*(9/5)+32,RTD("ice.xl",,"*H",$O50,CN$7,"D",CN$6,,,1)*CN$8),"-")</f>
        <v>-</v>
      </c>
      <c r="CO50" s="102" t="str">
        <f ca="1">IFERROR(IF($F$22="TEMPF",RTD("ice.xl",,"*H",$O50,CO$7,"D",CO$6,,,1)*(9/5)+32,RTD("ice.xl",,"*H",$O50,CO$7,"D",CO$6,,,1)*CO$8),"-")</f>
        <v>-</v>
      </c>
      <c r="CP50" s="103" t="str">
        <f ca="1">IFERROR(IF($F$22="TEMPF",RTD("ice.xl",,"*H",$O50,CP$7,"D",CP$6,,,1)*(9/5),RTD("ice.xl",,"*H",$O50,CP$7,"D",CP$6,,,1)*CP$8),"-")</f>
        <v>-</v>
      </c>
      <c r="CQ50" s="104" t="str">
        <f ca="1">IFERROR(IF($F$22="TEMPF",RTD("ice.xl",,"*H",$O50,CQ$7,"D",CQ$6,,,1)*(9/5),RTD("ice.xl",,"*H",$O50,CQ$7,"D",CQ$6,,,1)*CQ$8),"-")</f>
        <v>-</v>
      </c>
    </row>
    <row r="51" spans="9:95" x14ac:dyDescent="0.35">
      <c r="I51" s="94"/>
      <c r="J51" s="95" t="e">
        <f>VLOOKUP($I51,Master!$R$2:$S$10,2,FALSE)</f>
        <v>#N/A</v>
      </c>
      <c r="K51" s="94"/>
      <c r="L51" s="95" t="str">
        <f t="shared" si="205"/>
        <v>Location</v>
      </c>
      <c r="M51" s="96"/>
      <c r="N51" s="94" t="e">
        <f>VLOOKUP(M51,Master!$E:$F,2,FALSE)</f>
        <v>#N/A</v>
      </c>
      <c r="O51" s="50" t="e">
        <f t="shared" si="206"/>
        <v>#N/A</v>
      </c>
      <c r="P51" s="129" t="str">
        <f ca="1">IFERROR(IF($F$22="TEMPF",RTD("ice.xl",,"*H",$O51,P$7,"D",P$6,,,1)*(9/5)+32,RTD("ice.xl",,"*H",$O51,P$7,"D",P$6,,,1)*P$8),"-")</f>
        <v>-</v>
      </c>
      <c r="Q51" s="94" t="str">
        <f ca="1">IFERROR(IF($F$22="TEMPF",RTD("ice.xl",,"*H",$O51,Q$7,"D",Q$6,,,1)*(9/5)+32,RTD("ice.xl",,"*H",$O51,Q$7,"D",Q$6,,,1)*Q$8),"-")</f>
        <v>-</v>
      </c>
      <c r="R51" s="94" t="str">
        <f ca="1">IFERROR(IF($F$22="TEMPF",RTD("ice.xl",,"*H",$O51,R$7,"D",R$6,,,1)*(9/5)+32,RTD("ice.xl",,"*H",$O51,R$7,"D",R$6,,,1)*R$8),"-")</f>
        <v>-</v>
      </c>
      <c r="S51" s="103" t="str">
        <f ca="1">IFERROR(IF($F$22="TEMPF",RTD("ice.xl",,"*H",$O51,S$7,"D",S$6,,,1)*(9/5),RTD("ice.xl",,"*H",$O51,S$7,"D",S$6,,,1)*S$8),"-")</f>
        <v>-</v>
      </c>
      <c r="T51" s="104" t="str">
        <f ca="1">IFERROR(IF($F$22="TEMPF",RTD("ice.xl",,"*H",$O51,T$7,"D",T$6,,,1)*(9/5),RTD("ice.xl",,"*H",$O51,T$7,"D",T$6,,,1)*T$8),"-")</f>
        <v>-</v>
      </c>
      <c r="U51" s="129" t="str">
        <f ca="1">IFERROR(IF($F$22="TEMPF",RTD("ice.xl",,"*H",$O51,U$7,"D",U$6,,,1)*(9/5)+32,RTD("ice.xl",,"*H",$O51,U$7,"D",U$6,,,1)*U$8),"-")</f>
        <v>-</v>
      </c>
      <c r="V51" s="94" t="str">
        <f ca="1">IFERROR(IF($F$22="TEMPF",RTD("ice.xl",,"*H",$O51,V$7,"D",V$6,,,1)*(9/5)+32,RTD("ice.xl",,"*H",$O51,V$7,"D",V$6,,,1)*V$8),"-")</f>
        <v>-</v>
      </c>
      <c r="W51" s="94" t="str">
        <f ca="1">IFERROR(IF($F$22="TEMPF",RTD("ice.xl",,"*H",$O51,W$7,"D",W$6,,,1)*(9/5)+32,RTD("ice.xl",,"*H",$O51,W$7,"D",W$6,,,1)*W$8),"-")</f>
        <v>-</v>
      </c>
      <c r="X51" s="103" t="str">
        <f ca="1">IFERROR(IF($F$22="TEMPF",RTD("ice.xl",,"*H",$O51,X$7,"D",X$6,,,1)*(9/5),RTD("ice.xl",,"*H",$O51,X$7,"D",X$6,,,1)*X$8),"-")</f>
        <v>-</v>
      </c>
      <c r="Y51" s="104" t="str">
        <f ca="1">IFERROR(IF($F$22="TEMPF",RTD("ice.xl",,"*H",$O51,Y$7,"D",Y$6,,,1)*(9/5),RTD("ice.xl",,"*H",$O51,Y$7,"D",Y$6,,,1)*Y$8),"-")</f>
        <v>-</v>
      </c>
      <c r="Z51" s="129" t="str">
        <f ca="1">IFERROR(IF($F$22="TEMPF",RTD("ice.xl",,"*H",$O51,Z$7,"D",Z$6,,,1)*(9/5)+32,RTD("ice.xl",,"*H",$O51,Z$7,"D",Z$6,,,1)*Z$8),"-")</f>
        <v>-</v>
      </c>
      <c r="AA51" s="94" t="str">
        <f ca="1">IFERROR(IF($F$22="TEMPF",RTD("ice.xl",,"*H",$O51,AA$7,"D",AA$6,,,1)*(9/5)+32,RTD("ice.xl",,"*H",$O51,AA$7,"D",AA$6,,,1)*AA$8),"-")</f>
        <v>-</v>
      </c>
      <c r="AB51" s="94" t="str">
        <f ca="1">IFERROR(IF($F$22="TEMPF",RTD("ice.xl",,"*H",$O51,AB$7,"D",AB$6,,,1)*(9/5)+32,RTD("ice.xl",,"*H",$O51,AB$7,"D",AB$6,,,1)*AB$8),"-")</f>
        <v>-</v>
      </c>
      <c r="AC51" s="103" t="str">
        <f ca="1">IFERROR(IF($F$22="TEMPF",RTD("ice.xl",,"*H",$O51,AC$7,"D",AC$6,,,1)*(9/5),RTD("ice.xl",,"*H",$O51,AC$7,"D",AC$6,,,1)*AC$8),"-")</f>
        <v>-</v>
      </c>
      <c r="AD51" s="104" t="str">
        <f ca="1">IFERROR(IF($F$22="TEMPF",RTD("ice.xl",,"*H",$O51,AD$7,"D",AD$6,,,1)*(9/5),RTD("ice.xl",,"*H",$O51,AD$7,"D",AD$6,,,1)*AD$8),"-")</f>
        <v>-</v>
      </c>
      <c r="AE51" s="129" t="str">
        <f ca="1">IFERROR(IF($F$22="TEMPF",RTD("ice.xl",,"*H",$O51,AE$7,"D",AE$6,,,1)*(9/5)+32,RTD("ice.xl",,"*H",$O51,AE$7,"D",AE$6,,,1)*AE$8),"-")</f>
        <v>-</v>
      </c>
      <c r="AF51" s="94" t="str">
        <f ca="1">IFERROR(IF($F$22="TEMPF",RTD("ice.xl",,"*H",$O51,AF$7,"D",AF$6,,,1)*(9/5)+32,RTD("ice.xl",,"*H",$O51,AF$7,"D",AF$6,,,1)*AF$8),"-")</f>
        <v>-</v>
      </c>
      <c r="AG51" s="94" t="str">
        <f ca="1">IFERROR(IF($F$22="TEMPF",RTD("ice.xl",,"*H",$O51,AG$7,"D",AG$6,,,1)*(9/5)+32,RTD("ice.xl",,"*H",$O51,AG$7,"D",AG$6,,,1)*AG$8),"-")</f>
        <v>-</v>
      </c>
      <c r="AH51" s="103" t="str">
        <f ca="1">IFERROR(IF($F$22="TEMPF",RTD("ice.xl",,"*H",$O51,AH$7,"D",AH$6,,,1)*(9/5),RTD("ice.xl",,"*H",$O51,AH$7,"D",AH$6,,,1)*AH$8),"-")</f>
        <v>-</v>
      </c>
      <c r="AI51" s="104" t="str">
        <f ca="1">IFERROR(IF($F$22="TEMPF",RTD("ice.xl",,"*H",$O51,AI$7,"D",AI$6,,,1)*(9/5),RTD("ice.xl",,"*H",$O51,AI$7,"D",AI$6,,,1)*AI$8),"-")</f>
        <v>-</v>
      </c>
      <c r="AJ51" s="129" t="str">
        <f ca="1">IFERROR(IF($F$22="TEMPF",RTD("ice.xl",,"*H",$O51,AJ$7,"D",AJ$6,,,1)*(9/5)+32,RTD("ice.xl",,"*H",$O51,AJ$7,"D",AJ$6,,,1)*AJ$8),"-")</f>
        <v>-</v>
      </c>
      <c r="AK51" s="94" t="str">
        <f ca="1">IFERROR(IF($F$22="TEMPF",RTD("ice.xl",,"*H",$O51,AK$7,"D",AK$6,,,1)*(9/5)+32,RTD("ice.xl",,"*H",$O51,AK$7,"D",AK$6,,,1)*AK$8),"-")</f>
        <v>-</v>
      </c>
      <c r="AL51" s="94" t="str">
        <f ca="1">IFERROR(IF($F$22="TEMPF",RTD("ice.xl",,"*H",$O51,AL$7,"D",AL$6,,,1)*(9/5)+32,RTD("ice.xl",,"*H",$O51,AL$7,"D",AL$6,,,1)*AL$8),"-")</f>
        <v>-</v>
      </c>
      <c r="AM51" s="103" t="str">
        <f ca="1">IFERROR(IF($F$22="TEMPF",RTD("ice.xl",,"*H",$O51,AM$7,"D",AM$6,,,1)*(9/5),RTD("ice.xl",,"*H",$O51,AM$7,"D",AM$6,,,1)*AM$8),"-")</f>
        <v>-</v>
      </c>
      <c r="AN51" s="104" t="str">
        <f ca="1">IFERROR(IF($F$22="TEMPF",RTD("ice.xl",,"*H",$O51,AN$7,"D",AN$6,,,1)*(9/5),RTD("ice.xl",,"*H",$O51,AN$7,"D",AN$6,,,1)*AN$8),"-")</f>
        <v>-</v>
      </c>
      <c r="AO51" s="129" t="str">
        <f ca="1">IFERROR(IF($F$22="TEMPF",RTD("ice.xl",,"*H",$O51,AO$7,"D",AO$6,,,1)*(9/5)+32,RTD("ice.xl",,"*H",$O51,AO$7,"D",AO$6,,,1)*AO$8),"-")</f>
        <v>-</v>
      </c>
      <c r="AP51" s="94" t="str">
        <f ca="1">IFERROR(IF($F$22="TEMPF",RTD("ice.xl",,"*H",$O51,AP$7,"D",AP$6,,,1)*(9/5)+32,RTD("ice.xl",,"*H",$O51,AP$7,"D",AP$6,,,1)*AP$8),"-")</f>
        <v>-</v>
      </c>
      <c r="AQ51" s="94" t="str">
        <f ca="1">IFERROR(IF($F$22="TEMPF",RTD("ice.xl",,"*H",$O51,AQ$7,"D",AQ$6,,,1)*(9/5)+32,RTD("ice.xl",,"*H",$O51,AQ$7,"D",AQ$6,,,1)*AQ$8),"-")</f>
        <v>-</v>
      </c>
      <c r="AR51" s="103" t="str">
        <f ca="1">IFERROR(IF($F$22="TEMPF",RTD("ice.xl",,"*H",$O51,AR$7,"D",AR$6,,,1)*(9/5),RTD("ice.xl",,"*H",$O51,AR$7,"D",AR$6,,,1)*AR$8),"-")</f>
        <v>-</v>
      </c>
      <c r="AS51" s="104" t="str">
        <f ca="1">IFERROR(IF($F$22="TEMPF",RTD("ice.xl",,"*H",$O51,AS$7,"D",AS$6,,,1)*(9/5),RTD("ice.xl",,"*H",$O51,AS$7,"D",AS$6,,,1)*AS$8),"-")</f>
        <v>-</v>
      </c>
      <c r="AT51" s="129" t="str">
        <f ca="1">IFERROR(IF($F$22="TEMPF",RTD("ice.xl",,"*H",$O51,AT$7,"D",AT$6,,,1)*(9/5)+32,RTD("ice.xl",,"*H",$O51,AT$7,"D",AT$6,,,1)*AT$8),"-")</f>
        <v>-</v>
      </c>
      <c r="AU51" s="94" t="str">
        <f ca="1">IFERROR(IF($F$22="TEMPF",RTD("ice.xl",,"*H",$O51,AU$7,"D",AU$6,,,1)*(9/5)+32,RTD("ice.xl",,"*H",$O51,AU$7,"D",AU$6,,,1)*AU$8),"-")</f>
        <v>-</v>
      </c>
      <c r="AV51" s="94" t="str">
        <f ca="1">IFERROR(IF($F$22="TEMPF",RTD("ice.xl",,"*H",$O51,AV$7,"D",AV$6,,,1)*(9/5)+32,RTD("ice.xl",,"*H",$O51,AV$7,"D",AV$6,,,1)*AV$8),"-")</f>
        <v>-</v>
      </c>
      <c r="AW51" s="103" t="str">
        <f ca="1">IFERROR(IF($F$22="TEMPF",RTD("ice.xl",,"*H",$O51,AW$7,"D",AW$6,,,1)*(9/5),RTD("ice.xl",,"*H",$O51,AW$7,"D",AW$6,,,1)*AW$8),"-")</f>
        <v>-</v>
      </c>
      <c r="AX51" s="104" t="str">
        <f ca="1">IFERROR(IF($F$22="TEMPF",RTD("ice.xl",,"*H",$O51,AX$7,"D",AX$6,,,1)*(9/5),RTD("ice.xl",,"*H",$O51,AX$7,"D",AX$6,,,1)*AX$8),"-")</f>
        <v>-</v>
      </c>
      <c r="AY51" s="129" t="str">
        <f ca="1">IFERROR(IF($F$22="TEMPF",RTD("ice.xl",,"*H",$O51,AY$7,"D",AY$6,,,1)*(9/5)+32,RTD("ice.xl",,"*H",$O51,AY$7,"D",AY$6,,,1)*AY$8),"-")</f>
        <v>-</v>
      </c>
      <c r="AZ51" s="94" t="str">
        <f ca="1">IFERROR(IF($F$22="TEMPF",RTD("ice.xl",,"*H",$O51,AZ$7,"D",AZ$6,,,1)*(9/5)+32,RTD("ice.xl",,"*H",$O51,AZ$7,"D",AZ$6,,,1)*AZ$8),"-")</f>
        <v>-</v>
      </c>
      <c r="BA51" s="94" t="str">
        <f ca="1">IFERROR(IF($F$22="TEMPF",RTD("ice.xl",,"*H",$O51,BA$7,"D",BA$6,,,1)*(9/5)+32,RTD("ice.xl",,"*H",$O51,BA$7,"D",BA$6,,,1)*BA$8),"-")</f>
        <v>-</v>
      </c>
      <c r="BB51" s="103" t="str">
        <f ca="1">IFERROR(IF($F$22="TEMPF",RTD("ice.xl",,"*H",$O51,BB$7,"D",BB$6,,,1)*(9/5),RTD("ice.xl",,"*H",$O51,BB$7,"D",BB$6,,,1)*BB$8),"-")</f>
        <v>-</v>
      </c>
      <c r="BC51" s="104" t="str">
        <f ca="1">IFERROR(IF($F$22="TEMPF",RTD("ice.xl",,"*H",$O51,BC$7,"D",BC$6,,,1)*(9/5),RTD("ice.xl",,"*H",$O51,BC$7,"D",BC$6,,,1)*BC$8),"-")</f>
        <v>-</v>
      </c>
      <c r="BD51" s="129" t="str">
        <f ca="1">IFERROR(IF($F$22="TEMPF",RTD("ice.xl",,"*H",$O51,BD$7,"D",BD$6,,,1)*(9/5)+32,RTD("ice.xl",,"*H",$O51,BD$7,"D",BD$6,,,1)*BD$8),"-")</f>
        <v>-</v>
      </c>
      <c r="BE51" s="94" t="str">
        <f ca="1">IFERROR(IF($F$22="TEMPF",RTD("ice.xl",,"*H",$O51,BE$7,"D",BE$6,,,1)*(9/5)+32,RTD("ice.xl",,"*H",$O51,BE$7,"D",BE$6,,,1)*BE$8),"-")</f>
        <v>-</v>
      </c>
      <c r="BF51" s="94" t="str">
        <f ca="1">IFERROR(IF($F$22="TEMPF",RTD("ice.xl",,"*H",$O51,BF$7,"D",BF$6,,,1)*(9/5)+32,RTD("ice.xl",,"*H",$O51,BF$7,"D",BF$6,,,1)*BF$8),"-")</f>
        <v>-</v>
      </c>
      <c r="BG51" s="103" t="str">
        <f ca="1">IFERROR(IF($F$22="TEMPF",RTD("ice.xl",,"*H",$O51,BG$7,"D",BG$6,,,1)*(9/5),RTD("ice.xl",,"*H",$O51,BG$7,"D",BG$6,,,1)*BG$8),"-")</f>
        <v>-</v>
      </c>
      <c r="BH51" s="104" t="str">
        <f ca="1">IFERROR(IF($F$22="TEMPF",RTD("ice.xl",,"*H",$O51,BH$7,"D",BH$6,,,1)*(9/5),RTD("ice.xl",,"*H",$O51,BH$7,"D",BH$6,,,1)*BH$8),"-")</f>
        <v>-</v>
      </c>
      <c r="BI51" s="129" t="str">
        <f ca="1">IFERROR(IF($F$22="TEMPF",RTD("ice.xl",,"*H",$O51,BI$7,"D",BI$6,,,1)*(9/5)+32,RTD("ice.xl",,"*H",$O51,BI$7,"D",BI$6,,,1)*BI$8),"-")</f>
        <v>-</v>
      </c>
      <c r="BJ51" s="94" t="str">
        <f ca="1">IFERROR(IF($F$22="TEMPF",RTD("ice.xl",,"*H",$O51,BJ$7,"D",BJ$6,,,1)*(9/5)+32,RTD("ice.xl",,"*H",$O51,BJ$7,"D",BJ$6,,,1)*BJ$8),"-")</f>
        <v>-</v>
      </c>
      <c r="BK51" s="94" t="str">
        <f ca="1">IFERROR(IF($F$22="TEMPF",RTD("ice.xl",,"*H",$O51,BK$7,"D",BK$6,,,1)*(9/5)+32,RTD("ice.xl",,"*H",$O51,BK$7,"D",BK$6,,,1)*BK$8),"-")</f>
        <v>-</v>
      </c>
      <c r="BL51" s="103" t="str">
        <f ca="1">IFERROR(IF($F$22="TEMPF",RTD("ice.xl",,"*H",$O51,BL$7,"D",BL$6,,,1)*(9/5),RTD("ice.xl",,"*H",$O51,BL$7,"D",BL$6,,,1)*BL$8),"-")</f>
        <v>-</v>
      </c>
      <c r="BM51" s="104" t="str">
        <f ca="1">IFERROR(IF($F$22="TEMPF",RTD("ice.xl",,"*H",$O51,BM$7,"D",BM$6,,,1)*(9/5),RTD("ice.xl",,"*H",$O51,BM$7,"D",BM$6,,,1)*BM$8),"-")</f>
        <v>-</v>
      </c>
      <c r="BN51" s="129" t="str">
        <f ca="1">IFERROR(IF($F$22="TEMPF",RTD("ice.xl",,"*H",$O51,BN$7,"D",BN$6,,,1)*(9/5)+32,RTD("ice.xl",,"*H",$O51,BN$7,"D",BN$6,,,1)*BN$8),"-")</f>
        <v>-</v>
      </c>
      <c r="BO51" s="94" t="str">
        <f ca="1">IFERROR(IF($F$22="TEMPF",RTD("ice.xl",,"*H",$O51,BO$7,"D",BO$6,,,1)*(9/5)+32,RTD("ice.xl",,"*H",$O51,BO$7,"D",BO$6,,,1)*BO$8),"-")</f>
        <v>-</v>
      </c>
      <c r="BP51" s="94" t="str">
        <f ca="1">IFERROR(IF($F$22="TEMPF",RTD("ice.xl",,"*H",$O51,BP$7,"D",BP$6,,,1)*(9/5)+32,RTD("ice.xl",,"*H",$O51,BP$7,"D",BP$6,,,1)*BP$8),"-")</f>
        <v>-</v>
      </c>
      <c r="BQ51" s="103" t="str">
        <f ca="1">IFERROR(IF($F$22="TEMPF",RTD("ice.xl",,"*H",$O51,BQ$7,"D",BQ$6,,,1)*(9/5),RTD("ice.xl",,"*H",$O51,BQ$7,"D",BQ$6,,,1)*BQ$8),"-")</f>
        <v>-</v>
      </c>
      <c r="BR51" s="104" t="str">
        <f ca="1">IFERROR(IF($F$22="TEMPF",RTD("ice.xl",,"*H",$O51,BR$7,"D",BR$6,,,1)*(9/5),RTD("ice.xl",,"*H",$O51,BR$7,"D",BR$6,,,1)*BR$8),"-")</f>
        <v>-</v>
      </c>
      <c r="BS51" s="129" t="str">
        <f ca="1">IFERROR(IF($F$22="TEMPF",RTD("ice.xl",,"*H",$O51,BS$7,"D",BS$6,,,1)*(9/5)+32,RTD("ice.xl",,"*H",$O51,BS$7,"D",BS$6,,,1)*BS$8),"-")</f>
        <v>-</v>
      </c>
      <c r="BT51" s="94" t="str">
        <f ca="1">IFERROR(IF($F$22="TEMPF",RTD("ice.xl",,"*H",$O51,BT$7,"D",BT$6,,,1)*(9/5)+32,RTD("ice.xl",,"*H",$O51,BT$7,"D",BT$6,,,1)*BT$8),"-")</f>
        <v>-</v>
      </c>
      <c r="BU51" s="94" t="str">
        <f ca="1">IFERROR(IF($F$22="TEMPF",RTD("ice.xl",,"*H",$O51,BU$7,"D",BU$6,,,1)*(9/5)+32,RTD("ice.xl",,"*H",$O51,BU$7,"D",BU$6,,,1)*BU$8),"-")</f>
        <v>-</v>
      </c>
      <c r="BV51" s="103" t="str">
        <f ca="1">IFERROR(IF($F$22="TEMPF",RTD("ice.xl",,"*H",$O51,BV$7,"D",BV$6,,,1)*(9/5),RTD("ice.xl",,"*H",$O51,BV$7,"D",BV$6,,,1)*BV$8),"-")</f>
        <v>-</v>
      </c>
      <c r="BW51" s="104" t="str">
        <f ca="1">IFERROR(IF($F$22="TEMPF",RTD("ice.xl",,"*H",$O51,BW$7,"D",BW$6,,,1)*(9/5),RTD("ice.xl",,"*H",$O51,BW$7,"D",BW$6,,,1)*BW$8),"-")</f>
        <v>-</v>
      </c>
      <c r="BX51" s="129" t="str">
        <f ca="1">IFERROR(IF($F$22="TEMPF",RTD("ice.xl",,"*H",$O51,BX$7,"D",BX$6,,,1)*(9/5)+32,RTD("ice.xl",,"*H",$O51,BX$7,"D",BX$6,,,1)*BX$8),"-")</f>
        <v>-</v>
      </c>
      <c r="BY51" s="94" t="str">
        <f ca="1">IFERROR(IF($F$22="TEMPF",RTD("ice.xl",,"*H",$O51,BY$7,"D",BY$6,,,1)*(9/5)+32,RTD("ice.xl",,"*H",$O51,BY$7,"D",BY$6,,,1)*BY$8),"-")</f>
        <v>-</v>
      </c>
      <c r="BZ51" s="94" t="str">
        <f ca="1">IFERROR(IF($F$22="TEMPF",RTD("ice.xl",,"*H",$O51,BZ$7,"D",BZ$6,,,1)*(9/5)+32,RTD("ice.xl",,"*H",$O51,BZ$7,"D",BZ$6,,,1)*BZ$8),"-")</f>
        <v>-</v>
      </c>
      <c r="CA51" s="103" t="str">
        <f ca="1">IFERROR(IF($F$22="TEMPF",RTD("ice.xl",,"*H",$O51,CA$7,"D",CA$6,,,1)*(9/5),RTD("ice.xl",,"*H",$O51,CA$7,"D",CA$6,,,1)*CA$8),"-")</f>
        <v>-</v>
      </c>
      <c r="CB51" s="104" t="str">
        <f ca="1">IFERROR(IF($F$22="TEMPF",RTD("ice.xl",,"*H",$O51,CB$7,"D",CB$6,,,1)*(9/5),RTD("ice.xl",,"*H",$O51,CB$7,"D",CB$6,,,1)*CB$8),"-")</f>
        <v>-</v>
      </c>
      <c r="CC51" s="129" t="str">
        <f ca="1">IFERROR(IF($F$22="TEMPF",RTD("ice.xl",,"*H",$O51,CC$7,"D",CC$6,,,1)*(9/5)+32,RTD("ice.xl",,"*H",$O51,CC$7,"D",CC$6,,,1)*CC$8),"-")</f>
        <v>-</v>
      </c>
      <c r="CD51" s="94" t="str">
        <f ca="1">IFERROR(IF($F$22="TEMPF",RTD("ice.xl",,"*H",$O51,CD$7,"D",CD$6,,,1)*(9/5)+32,RTD("ice.xl",,"*H",$O51,CD$7,"D",CD$6,,,1)*CD$8),"-")</f>
        <v>-</v>
      </c>
      <c r="CE51" s="94" t="str">
        <f ca="1">IFERROR(IF($F$22="TEMPF",RTD("ice.xl",,"*H",$O51,CE$7,"D",CE$6,,,1)*(9/5)+32,RTD("ice.xl",,"*H",$O51,CE$7,"D",CE$6,,,1)*CE$8),"-")</f>
        <v>-</v>
      </c>
      <c r="CF51" s="103" t="str">
        <f ca="1">IFERROR(IF($F$22="TEMPF",RTD("ice.xl",,"*H",$O51,CF$7,"D",CF$6,,,1)*(9/5),RTD("ice.xl",,"*H",$O51,CF$7,"D",CF$6,,,1)*CF$8),"-")</f>
        <v>-</v>
      </c>
      <c r="CG51" s="104" t="str">
        <f ca="1">IFERROR(IF($F$22="TEMPF",RTD("ice.xl",,"*H",$O51,CG$7,"D",CG$6,,,1)*(9/5),RTD("ice.xl",,"*H",$O51,CG$7,"D",CG$6,,,1)*CG$8),"-")</f>
        <v>-</v>
      </c>
      <c r="CH51" s="129" t="str">
        <f ca="1">IFERROR(IF($F$22="TEMPF",RTD("ice.xl",,"*H",$O51,CH$7,"D",CH$6,,,1)*(9/5)+32,RTD("ice.xl",,"*H",$O51,CH$7,"D",CH$6,,,1)*CH$8),"-")</f>
        <v>-</v>
      </c>
      <c r="CI51" s="94" t="str">
        <f ca="1">IFERROR(IF($F$22="TEMPF",RTD("ice.xl",,"*H",$O51,CI$7,"D",CI$6,,,1)*(9/5)+32,RTD("ice.xl",,"*H",$O51,CI$7,"D",CI$6,,,1)*CI$8),"-")</f>
        <v>-</v>
      </c>
      <c r="CJ51" s="94" t="str">
        <f ca="1">IFERROR(IF($F$22="TEMPF",RTD("ice.xl",,"*H",$O51,CJ$7,"D",CJ$6,,,1)*(9/5)+32,RTD("ice.xl",,"*H",$O51,CJ$7,"D",CJ$6,,,1)*CJ$8),"-")</f>
        <v>-</v>
      </c>
      <c r="CK51" s="103" t="str">
        <f ca="1">IFERROR(IF($F$22="TEMPF",RTD("ice.xl",,"*H",$O51,CK$7,"D",CK$6,,,1)*(9/5),RTD("ice.xl",,"*H",$O51,CK$7,"D",CK$6,,,1)*CK$8),"-")</f>
        <v>-</v>
      </c>
      <c r="CL51" s="104" t="str">
        <f ca="1">IFERROR(IF($F$22="TEMPF",RTD("ice.xl",,"*H",$O51,CL$7,"D",CL$6,,,1)*(9/5),RTD("ice.xl",,"*H",$O51,CL$7,"D",CL$6,,,1)*CL$8),"-")</f>
        <v>-</v>
      </c>
      <c r="CM51" s="101" t="str">
        <f ca="1">IFERROR(IF($F$22="TEMPF",RTD("ice.xl",,"*H",$O51,CM$7,"D",CM$6,,,1)*(9/5)+32,RTD("ice.xl",,"*H",$O51,CM$7,"D",CM$6,,,1)*CM$8),"-")</f>
        <v>-</v>
      </c>
      <c r="CN51" s="102" t="str">
        <f ca="1">IFERROR(IF($F$22="TEMPF",RTD("ice.xl",,"*H",$O51,CN$7,"D",CN$6,,,1)*(9/5)+32,RTD("ice.xl",,"*H",$O51,CN$7,"D",CN$6,,,1)*CN$8),"-")</f>
        <v>-</v>
      </c>
      <c r="CO51" s="102" t="str">
        <f ca="1">IFERROR(IF($F$22="TEMPF",RTD("ice.xl",,"*H",$O51,CO$7,"D",CO$6,,,1)*(9/5)+32,RTD("ice.xl",,"*H",$O51,CO$7,"D",CO$6,,,1)*CO$8),"-")</f>
        <v>-</v>
      </c>
      <c r="CP51" s="103" t="str">
        <f ca="1">IFERROR(IF($F$22="TEMPF",RTD("ice.xl",,"*H",$O51,CP$7,"D",CP$6,,,1)*(9/5),RTD("ice.xl",,"*H",$O51,CP$7,"D",CP$6,,,1)*CP$8),"-")</f>
        <v>-</v>
      </c>
      <c r="CQ51" s="104" t="str">
        <f ca="1">IFERROR(IF($F$22="TEMPF",RTD("ice.xl",,"*H",$O51,CQ$7,"D",CQ$6,,,1)*(9/5),RTD("ice.xl",,"*H",$O51,CQ$7,"D",CQ$6,,,1)*CQ$8),"-")</f>
        <v>-</v>
      </c>
    </row>
    <row r="52" spans="9:95" x14ac:dyDescent="0.35">
      <c r="I52" s="94"/>
      <c r="J52" s="95" t="e">
        <f>VLOOKUP($I52,Master!$R$2:$S$10,2,FALSE)</f>
        <v>#N/A</v>
      </c>
      <c r="K52" s="94"/>
      <c r="L52" s="95" t="str">
        <f t="shared" si="205"/>
        <v>Location</v>
      </c>
      <c r="M52" s="96"/>
      <c r="N52" s="94" t="e">
        <f>VLOOKUP(M52,Master!$E:$F,2,FALSE)</f>
        <v>#N/A</v>
      </c>
      <c r="O52" s="50" t="e">
        <f t="shared" si="206"/>
        <v>#N/A</v>
      </c>
      <c r="P52" s="129" t="str">
        <f ca="1">IFERROR(IF($F$22="TEMPF",RTD("ice.xl",,"*H",$O52,P$7,"D",P$6,,,1)*(9/5)+32,RTD("ice.xl",,"*H",$O52,P$7,"D",P$6,,,1)*P$8),"-")</f>
        <v>-</v>
      </c>
      <c r="Q52" s="94" t="str">
        <f ca="1">IFERROR(IF($F$22="TEMPF",RTD("ice.xl",,"*H",$O52,Q$7,"D",Q$6,,,1)*(9/5)+32,RTD("ice.xl",,"*H",$O52,Q$7,"D",Q$6,,,1)*Q$8),"-")</f>
        <v>-</v>
      </c>
      <c r="R52" s="94" t="str">
        <f ca="1">IFERROR(IF($F$22="TEMPF",RTD("ice.xl",,"*H",$O52,R$7,"D",R$6,,,1)*(9/5)+32,RTD("ice.xl",,"*H",$O52,R$7,"D",R$6,,,1)*R$8),"-")</f>
        <v>-</v>
      </c>
      <c r="S52" s="103" t="str">
        <f ca="1">IFERROR(IF($F$22="TEMPF",RTD("ice.xl",,"*H",$O52,S$7,"D",S$6,,,1)*(9/5),RTD("ice.xl",,"*H",$O52,S$7,"D",S$6,,,1)*S$8),"-")</f>
        <v>-</v>
      </c>
      <c r="T52" s="104" t="str">
        <f ca="1">IFERROR(IF($F$22="TEMPF",RTD("ice.xl",,"*H",$O52,T$7,"D",T$6,,,1)*(9/5),RTD("ice.xl",,"*H",$O52,T$7,"D",T$6,,,1)*T$8),"-")</f>
        <v>-</v>
      </c>
      <c r="U52" s="129" t="str">
        <f ca="1">IFERROR(IF($F$22="TEMPF",RTD("ice.xl",,"*H",$O52,U$7,"D",U$6,,,1)*(9/5)+32,RTD("ice.xl",,"*H",$O52,U$7,"D",U$6,,,1)*U$8),"-")</f>
        <v>-</v>
      </c>
      <c r="V52" s="94" t="str">
        <f ca="1">IFERROR(IF($F$22="TEMPF",RTD("ice.xl",,"*H",$O52,V$7,"D",V$6,,,1)*(9/5)+32,RTD("ice.xl",,"*H",$O52,V$7,"D",V$6,,,1)*V$8),"-")</f>
        <v>-</v>
      </c>
      <c r="W52" s="94" t="str">
        <f ca="1">IFERROR(IF($F$22="TEMPF",RTD("ice.xl",,"*H",$O52,W$7,"D",W$6,,,1)*(9/5)+32,RTD("ice.xl",,"*H",$O52,W$7,"D",W$6,,,1)*W$8),"-")</f>
        <v>-</v>
      </c>
      <c r="X52" s="103" t="str">
        <f ca="1">IFERROR(IF($F$22="TEMPF",RTD("ice.xl",,"*H",$O52,X$7,"D",X$6,,,1)*(9/5),RTD("ice.xl",,"*H",$O52,X$7,"D",X$6,,,1)*X$8),"-")</f>
        <v>-</v>
      </c>
      <c r="Y52" s="104" t="str">
        <f ca="1">IFERROR(IF($F$22="TEMPF",RTD("ice.xl",,"*H",$O52,Y$7,"D",Y$6,,,1)*(9/5),RTD("ice.xl",,"*H",$O52,Y$7,"D",Y$6,,,1)*Y$8),"-")</f>
        <v>-</v>
      </c>
      <c r="Z52" s="129" t="str">
        <f ca="1">IFERROR(IF($F$22="TEMPF",RTD("ice.xl",,"*H",$O52,Z$7,"D",Z$6,,,1)*(9/5)+32,RTD("ice.xl",,"*H",$O52,Z$7,"D",Z$6,,,1)*Z$8),"-")</f>
        <v>-</v>
      </c>
      <c r="AA52" s="94" t="str">
        <f ca="1">IFERROR(IF($F$22="TEMPF",RTD("ice.xl",,"*H",$O52,AA$7,"D",AA$6,,,1)*(9/5)+32,RTD("ice.xl",,"*H",$O52,AA$7,"D",AA$6,,,1)*AA$8),"-")</f>
        <v>-</v>
      </c>
      <c r="AB52" s="94" t="str">
        <f ca="1">IFERROR(IF($F$22="TEMPF",RTD("ice.xl",,"*H",$O52,AB$7,"D",AB$6,,,1)*(9/5)+32,RTD("ice.xl",,"*H",$O52,AB$7,"D",AB$6,,,1)*AB$8),"-")</f>
        <v>-</v>
      </c>
      <c r="AC52" s="103" t="str">
        <f ca="1">IFERROR(IF($F$22="TEMPF",RTD("ice.xl",,"*H",$O52,AC$7,"D",AC$6,,,1)*(9/5),RTD("ice.xl",,"*H",$O52,AC$7,"D",AC$6,,,1)*AC$8),"-")</f>
        <v>-</v>
      </c>
      <c r="AD52" s="104" t="str">
        <f ca="1">IFERROR(IF($F$22="TEMPF",RTD("ice.xl",,"*H",$O52,AD$7,"D",AD$6,,,1)*(9/5),RTD("ice.xl",,"*H",$O52,AD$7,"D",AD$6,,,1)*AD$8),"-")</f>
        <v>-</v>
      </c>
      <c r="AE52" s="129" t="str">
        <f ca="1">IFERROR(IF($F$22="TEMPF",RTD("ice.xl",,"*H",$O52,AE$7,"D",AE$6,,,1)*(9/5)+32,RTD("ice.xl",,"*H",$O52,AE$7,"D",AE$6,,,1)*AE$8),"-")</f>
        <v>-</v>
      </c>
      <c r="AF52" s="94" t="str">
        <f ca="1">IFERROR(IF($F$22="TEMPF",RTD("ice.xl",,"*H",$O52,AF$7,"D",AF$6,,,1)*(9/5)+32,RTD("ice.xl",,"*H",$O52,AF$7,"D",AF$6,,,1)*AF$8),"-")</f>
        <v>-</v>
      </c>
      <c r="AG52" s="94" t="str">
        <f ca="1">IFERROR(IF($F$22="TEMPF",RTD("ice.xl",,"*H",$O52,AG$7,"D",AG$6,,,1)*(9/5)+32,RTD("ice.xl",,"*H",$O52,AG$7,"D",AG$6,,,1)*AG$8),"-")</f>
        <v>-</v>
      </c>
      <c r="AH52" s="103" t="str">
        <f ca="1">IFERROR(IF($F$22="TEMPF",RTD("ice.xl",,"*H",$O52,AH$7,"D",AH$6,,,1)*(9/5),RTD("ice.xl",,"*H",$O52,AH$7,"D",AH$6,,,1)*AH$8),"-")</f>
        <v>-</v>
      </c>
      <c r="AI52" s="104" t="str">
        <f ca="1">IFERROR(IF($F$22="TEMPF",RTD("ice.xl",,"*H",$O52,AI$7,"D",AI$6,,,1)*(9/5),RTD("ice.xl",,"*H",$O52,AI$7,"D",AI$6,,,1)*AI$8),"-")</f>
        <v>-</v>
      </c>
      <c r="AJ52" s="129" t="str">
        <f ca="1">IFERROR(IF($F$22="TEMPF",RTD("ice.xl",,"*H",$O52,AJ$7,"D",AJ$6,,,1)*(9/5)+32,RTD("ice.xl",,"*H",$O52,AJ$7,"D",AJ$6,,,1)*AJ$8),"-")</f>
        <v>-</v>
      </c>
      <c r="AK52" s="94" t="str">
        <f ca="1">IFERROR(IF($F$22="TEMPF",RTD("ice.xl",,"*H",$O52,AK$7,"D",AK$6,,,1)*(9/5)+32,RTD("ice.xl",,"*H",$O52,AK$7,"D",AK$6,,,1)*AK$8),"-")</f>
        <v>-</v>
      </c>
      <c r="AL52" s="94" t="str">
        <f ca="1">IFERROR(IF($F$22="TEMPF",RTD("ice.xl",,"*H",$O52,AL$7,"D",AL$6,,,1)*(9/5)+32,RTD("ice.xl",,"*H",$O52,AL$7,"D",AL$6,,,1)*AL$8),"-")</f>
        <v>-</v>
      </c>
      <c r="AM52" s="103" t="str">
        <f ca="1">IFERROR(IF($F$22="TEMPF",RTD("ice.xl",,"*H",$O52,AM$7,"D",AM$6,,,1)*(9/5),RTD("ice.xl",,"*H",$O52,AM$7,"D",AM$6,,,1)*AM$8),"-")</f>
        <v>-</v>
      </c>
      <c r="AN52" s="104" t="str">
        <f ca="1">IFERROR(IF($F$22="TEMPF",RTD("ice.xl",,"*H",$O52,AN$7,"D",AN$6,,,1)*(9/5),RTD("ice.xl",,"*H",$O52,AN$7,"D",AN$6,,,1)*AN$8),"-")</f>
        <v>-</v>
      </c>
      <c r="AO52" s="129" t="str">
        <f ca="1">IFERROR(IF($F$22="TEMPF",RTD("ice.xl",,"*H",$O52,AO$7,"D",AO$6,,,1)*(9/5)+32,RTD("ice.xl",,"*H",$O52,AO$7,"D",AO$6,,,1)*AO$8),"-")</f>
        <v>-</v>
      </c>
      <c r="AP52" s="94" t="str">
        <f ca="1">IFERROR(IF($F$22="TEMPF",RTD("ice.xl",,"*H",$O52,AP$7,"D",AP$6,,,1)*(9/5)+32,RTD("ice.xl",,"*H",$O52,AP$7,"D",AP$6,,,1)*AP$8),"-")</f>
        <v>-</v>
      </c>
      <c r="AQ52" s="94" t="str">
        <f ca="1">IFERROR(IF($F$22="TEMPF",RTD("ice.xl",,"*H",$O52,AQ$7,"D",AQ$6,,,1)*(9/5)+32,RTD("ice.xl",,"*H",$O52,AQ$7,"D",AQ$6,,,1)*AQ$8),"-")</f>
        <v>-</v>
      </c>
      <c r="AR52" s="103" t="str">
        <f ca="1">IFERROR(IF($F$22="TEMPF",RTD("ice.xl",,"*H",$O52,AR$7,"D",AR$6,,,1)*(9/5),RTD("ice.xl",,"*H",$O52,AR$7,"D",AR$6,,,1)*AR$8),"-")</f>
        <v>-</v>
      </c>
      <c r="AS52" s="104" t="str">
        <f ca="1">IFERROR(IF($F$22="TEMPF",RTD("ice.xl",,"*H",$O52,AS$7,"D",AS$6,,,1)*(9/5),RTD("ice.xl",,"*H",$O52,AS$7,"D",AS$6,,,1)*AS$8),"-")</f>
        <v>-</v>
      </c>
      <c r="AT52" s="129" t="str">
        <f ca="1">IFERROR(IF($F$22="TEMPF",RTD("ice.xl",,"*H",$O52,AT$7,"D",AT$6,,,1)*(9/5)+32,RTD("ice.xl",,"*H",$O52,AT$7,"D",AT$6,,,1)*AT$8),"-")</f>
        <v>-</v>
      </c>
      <c r="AU52" s="94" t="str">
        <f ca="1">IFERROR(IF($F$22="TEMPF",RTD("ice.xl",,"*H",$O52,AU$7,"D",AU$6,,,1)*(9/5)+32,RTD("ice.xl",,"*H",$O52,AU$7,"D",AU$6,,,1)*AU$8),"-")</f>
        <v>-</v>
      </c>
      <c r="AV52" s="94" t="str">
        <f ca="1">IFERROR(IF($F$22="TEMPF",RTD("ice.xl",,"*H",$O52,AV$7,"D",AV$6,,,1)*(9/5)+32,RTD("ice.xl",,"*H",$O52,AV$7,"D",AV$6,,,1)*AV$8),"-")</f>
        <v>-</v>
      </c>
      <c r="AW52" s="103" t="str">
        <f ca="1">IFERROR(IF($F$22="TEMPF",RTD("ice.xl",,"*H",$O52,AW$7,"D",AW$6,,,1)*(9/5),RTD("ice.xl",,"*H",$O52,AW$7,"D",AW$6,,,1)*AW$8),"-")</f>
        <v>-</v>
      </c>
      <c r="AX52" s="104" t="str">
        <f ca="1">IFERROR(IF($F$22="TEMPF",RTD("ice.xl",,"*H",$O52,AX$7,"D",AX$6,,,1)*(9/5),RTD("ice.xl",,"*H",$O52,AX$7,"D",AX$6,,,1)*AX$8),"-")</f>
        <v>-</v>
      </c>
      <c r="AY52" s="129" t="str">
        <f ca="1">IFERROR(IF($F$22="TEMPF",RTD("ice.xl",,"*H",$O52,AY$7,"D",AY$6,,,1)*(9/5)+32,RTD("ice.xl",,"*H",$O52,AY$7,"D",AY$6,,,1)*AY$8),"-")</f>
        <v>-</v>
      </c>
      <c r="AZ52" s="94" t="str">
        <f ca="1">IFERROR(IF($F$22="TEMPF",RTD("ice.xl",,"*H",$O52,AZ$7,"D",AZ$6,,,1)*(9/5)+32,RTD("ice.xl",,"*H",$O52,AZ$7,"D",AZ$6,,,1)*AZ$8),"-")</f>
        <v>-</v>
      </c>
      <c r="BA52" s="94" t="str">
        <f ca="1">IFERROR(IF($F$22="TEMPF",RTD("ice.xl",,"*H",$O52,BA$7,"D",BA$6,,,1)*(9/5)+32,RTD("ice.xl",,"*H",$O52,BA$7,"D",BA$6,,,1)*BA$8),"-")</f>
        <v>-</v>
      </c>
      <c r="BB52" s="103" t="str">
        <f ca="1">IFERROR(IF($F$22="TEMPF",RTD("ice.xl",,"*H",$O52,BB$7,"D",BB$6,,,1)*(9/5),RTD("ice.xl",,"*H",$O52,BB$7,"D",BB$6,,,1)*BB$8),"-")</f>
        <v>-</v>
      </c>
      <c r="BC52" s="104" t="str">
        <f ca="1">IFERROR(IF($F$22="TEMPF",RTD("ice.xl",,"*H",$O52,BC$7,"D",BC$6,,,1)*(9/5),RTD("ice.xl",,"*H",$O52,BC$7,"D",BC$6,,,1)*BC$8),"-")</f>
        <v>-</v>
      </c>
      <c r="BD52" s="129" t="str">
        <f ca="1">IFERROR(IF($F$22="TEMPF",RTD("ice.xl",,"*H",$O52,BD$7,"D",BD$6,,,1)*(9/5)+32,RTD("ice.xl",,"*H",$O52,BD$7,"D",BD$6,,,1)*BD$8),"-")</f>
        <v>-</v>
      </c>
      <c r="BE52" s="94" t="str">
        <f ca="1">IFERROR(IF($F$22="TEMPF",RTD("ice.xl",,"*H",$O52,BE$7,"D",BE$6,,,1)*(9/5)+32,RTD("ice.xl",,"*H",$O52,BE$7,"D",BE$6,,,1)*BE$8),"-")</f>
        <v>-</v>
      </c>
      <c r="BF52" s="94" t="str">
        <f ca="1">IFERROR(IF($F$22="TEMPF",RTD("ice.xl",,"*H",$O52,BF$7,"D",BF$6,,,1)*(9/5)+32,RTD("ice.xl",,"*H",$O52,BF$7,"D",BF$6,,,1)*BF$8),"-")</f>
        <v>-</v>
      </c>
      <c r="BG52" s="103" t="str">
        <f ca="1">IFERROR(IF($F$22="TEMPF",RTD("ice.xl",,"*H",$O52,BG$7,"D",BG$6,,,1)*(9/5),RTD("ice.xl",,"*H",$O52,BG$7,"D",BG$6,,,1)*BG$8),"-")</f>
        <v>-</v>
      </c>
      <c r="BH52" s="104" t="str">
        <f ca="1">IFERROR(IF($F$22="TEMPF",RTD("ice.xl",,"*H",$O52,BH$7,"D",BH$6,,,1)*(9/5),RTD("ice.xl",,"*H",$O52,BH$7,"D",BH$6,,,1)*BH$8),"-")</f>
        <v>-</v>
      </c>
      <c r="BI52" s="129" t="str">
        <f ca="1">IFERROR(IF($F$22="TEMPF",RTD("ice.xl",,"*H",$O52,BI$7,"D",BI$6,,,1)*(9/5)+32,RTD("ice.xl",,"*H",$O52,BI$7,"D",BI$6,,,1)*BI$8),"-")</f>
        <v>-</v>
      </c>
      <c r="BJ52" s="94" t="str">
        <f ca="1">IFERROR(IF($F$22="TEMPF",RTD("ice.xl",,"*H",$O52,BJ$7,"D",BJ$6,,,1)*(9/5)+32,RTD("ice.xl",,"*H",$O52,BJ$7,"D",BJ$6,,,1)*BJ$8),"-")</f>
        <v>-</v>
      </c>
      <c r="BK52" s="94" t="str">
        <f ca="1">IFERROR(IF($F$22="TEMPF",RTD("ice.xl",,"*H",$O52,BK$7,"D",BK$6,,,1)*(9/5)+32,RTD("ice.xl",,"*H",$O52,BK$7,"D",BK$6,,,1)*BK$8),"-")</f>
        <v>-</v>
      </c>
      <c r="BL52" s="103" t="str">
        <f ca="1">IFERROR(IF($F$22="TEMPF",RTD("ice.xl",,"*H",$O52,BL$7,"D",BL$6,,,1)*(9/5),RTD("ice.xl",,"*H",$O52,BL$7,"D",BL$6,,,1)*BL$8),"-")</f>
        <v>-</v>
      </c>
      <c r="BM52" s="104" t="str">
        <f ca="1">IFERROR(IF($F$22="TEMPF",RTD("ice.xl",,"*H",$O52,BM$7,"D",BM$6,,,1)*(9/5),RTD("ice.xl",,"*H",$O52,BM$7,"D",BM$6,,,1)*BM$8),"-")</f>
        <v>-</v>
      </c>
      <c r="BN52" s="129" t="str">
        <f ca="1">IFERROR(IF($F$22="TEMPF",RTD("ice.xl",,"*H",$O52,BN$7,"D",BN$6,,,1)*(9/5)+32,RTD("ice.xl",,"*H",$O52,BN$7,"D",BN$6,,,1)*BN$8),"-")</f>
        <v>-</v>
      </c>
      <c r="BO52" s="94" t="str">
        <f ca="1">IFERROR(IF($F$22="TEMPF",RTD("ice.xl",,"*H",$O52,BO$7,"D",BO$6,,,1)*(9/5)+32,RTD("ice.xl",,"*H",$O52,BO$7,"D",BO$6,,,1)*BO$8),"-")</f>
        <v>-</v>
      </c>
      <c r="BP52" s="94" t="str">
        <f ca="1">IFERROR(IF($F$22="TEMPF",RTD("ice.xl",,"*H",$O52,BP$7,"D",BP$6,,,1)*(9/5)+32,RTD("ice.xl",,"*H",$O52,BP$7,"D",BP$6,,,1)*BP$8),"-")</f>
        <v>-</v>
      </c>
      <c r="BQ52" s="103" t="str">
        <f ca="1">IFERROR(IF($F$22="TEMPF",RTD("ice.xl",,"*H",$O52,BQ$7,"D",BQ$6,,,1)*(9/5),RTD("ice.xl",,"*H",$O52,BQ$7,"D",BQ$6,,,1)*BQ$8),"-")</f>
        <v>-</v>
      </c>
      <c r="BR52" s="104" t="str">
        <f ca="1">IFERROR(IF($F$22="TEMPF",RTD("ice.xl",,"*H",$O52,BR$7,"D",BR$6,,,1)*(9/5),RTD("ice.xl",,"*H",$O52,BR$7,"D",BR$6,,,1)*BR$8),"-")</f>
        <v>-</v>
      </c>
      <c r="BS52" s="129" t="str">
        <f ca="1">IFERROR(IF($F$22="TEMPF",RTD("ice.xl",,"*H",$O52,BS$7,"D",BS$6,,,1)*(9/5)+32,RTD("ice.xl",,"*H",$O52,BS$7,"D",BS$6,,,1)*BS$8),"-")</f>
        <v>-</v>
      </c>
      <c r="BT52" s="94" t="str">
        <f ca="1">IFERROR(IF($F$22="TEMPF",RTD("ice.xl",,"*H",$O52,BT$7,"D",BT$6,,,1)*(9/5)+32,RTD("ice.xl",,"*H",$O52,BT$7,"D",BT$6,,,1)*BT$8),"-")</f>
        <v>-</v>
      </c>
      <c r="BU52" s="94" t="str">
        <f ca="1">IFERROR(IF($F$22="TEMPF",RTD("ice.xl",,"*H",$O52,BU$7,"D",BU$6,,,1)*(9/5)+32,RTD("ice.xl",,"*H",$O52,BU$7,"D",BU$6,,,1)*BU$8),"-")</f>
        <v>-</v>
      </c>
      <c r="BV52" s="103" t="str">
        <f ca="1">IFERROR(IF($F$22="TEMPF",RTD("ice.xl",,"*H",$O52,BV$7,"D",BV$6,,,1)*(9/5),RTD("ice.xl",,"*H",$O52,BV$7,"D",BV$6,,,1)*BV$8),"-")</f>
        <v>-</v>
      </c>
      <c r="BW52" s="104" t="str">
        <f ca="1">IFERROR(IF($F$22="TEMPF",RTD("ice.xl",,"*H",$O52,BW$7,"D",BW$6,,,1)*(9/5),RTD("ice.xl",,"*H",$O52,BW$7,"D",BW$6,,,1)*BW$8),"-")</f>
        <v>-</v>
      </c>
      <c r="BX52" s="129" t="str">
        <f ca="1">IFERROR(IF($F$22="TEMPF",RTD("ice.xl",,"*H",$O52,BX$7,"D",BX$6,,,1)*(9/5)+32,RTD("ice.xl",,"*H",$O52,BX$7,"D",BX$6,,,1)*BX$8),"-")</f>
        <v>-</v>
      </c>
      <c r="BY52" s="94" t="str">
        <f ca="1">IFERROR(IF($F$22="TEMPF",RTD("ice.xl",,"*H",$O52,BY$7,"D",BY$6,,,1)*(9/5)+32,RTD("ice.xl",,"*H",$O52,BY$7,"D",BY$6,,,1)*BY$8),"-")</f>
        <v>-</v>
      </c>
      <c r="BZ52" s="94" t="str">
        <f ca="1">IFERROR(IF($F$22="TEMPF",RTD("ice.xl",,"*H",$O52,BZ$7,"D",BZ$6,,,1)*(9/5)+32,RTD("ice.xl",,"*H",$O52,BZ$7,"D",BZ$6,,,1)*BZ$8),"-")</f>
        <v>-</v>
      </c>
      <c r="CA52" s="103" t="str">
        <f ca="1">IFERROR(IF($F$22="TEMPF",RTD("ice.xl",,"*H",$O52,CA$7,"D",CA$6,,,1)*(9/5),RTD("ice.xl",,"*H",$O52,CA$7,"D",CA$6,,,1)*CA$8),"-")</f>
        <v>-</v>
      </c>
      <c r="CB52" s="104" t="str">
        <f ca="1">IFERROR(IF($F$22="TEMPF",RTD("ice.xl",,"*H",$O52,CB$7,"D",CB$6,,,1)*(9/5),RTD("ice.xl",,"*H",$O52,CB$7,"D",CB$6,,,1)*CB$8),"-")</f>
        <v>-</v>
      </c>
      <c r="CC52" s="129" t="str">
        <f ca="1">IFERROR(IF($F$22="TEMPF",RTD("ice.xl",,"*H",$O52,CC$7,"D",CC$6,,,1)*(9/5)+32,RTD("ice.xl",,"*H",$O52,CC$7,"D",CC$6,,,1)*CC$8),"-")</f>
        <v>-</v>
      </c>
      <c r="CD52" s="94" t="str">
        <f ca="1">IFERROR(IF($F$22="TEMPF",RTD("ice.xl",,"*H",$O52,CD$7,"D",CD$6,,,1)*(9/5)+32,RTD("ice.xl",,"*H",$O52,CD$7,"D",CD$6,,,1)*CD$8),"-")</f>
        <v>-</v>
      </c>
      <c r="CE52" s="94" t="str">
        <f ca="1">IFERROR(IF($F$22="TEMPF",RTD("ice.xl",,"*H",$O52,CE$7,"D",CE$6,,,1)*(9/5)+32,RTD("ice.xl",,"*H",$O52,CE$7,"D",CE$6,,,1)*CE$8),"-")</f>
        <v>-</v>
      </c>
      <c r="CF52" s="103" t="str">
        <f ca="1">IFERROR(IF($F$22="TEMPF",RTD("ice.xl",,"*H",$O52,CF$7,"D",CF$6,,,1)*(9/5),RTD("ice.xl",,"*H",$O52,CF$7,"D",CF$6,,,1)*CF$8),"-")</f>
        <v>-</v>
      </c>
      <c r="CG52" s="104" t="str">
        <f ca="1">IFERROR(IF($F$22="TEMPF",RTD("ice.xl",,"*H",$O52,CG$7,"D",CG$6,,,1)*(9/5),RTD("ice.xl",,"*H",$O52,CG$7,"D",CG$6,,,1)*CG$8),"-")</f>
        <v>-</v>
      </c>
      <c r="CH52" s="129" t="str">
        <f ca="1">IFERROR(IF($F$22="TEMPF",RTD("ice.xl",,"*H",$O52,CH$7,"D",CH$6,,,1)*(9/5)+32,RTD("ice.xl",,"*H",$O52,CH$7,"D",CH$6,,,1)*CH$8),"-")</f>
        <v>-</v>
      </c>
      <c r="CI52" s="94" t="str">
        <f ca="1">IFERROR(IF($F$22="TEMPF",RTD("ice.xl",,"*H",$O52,CI$7,"D",CI$6,,,1)*(9/5)+32,RTD("ice.xl",,"*H",$O52,CI$7,"D",CI$6,,,1)*CI$8),"-")</f>
        <v>-</v>
      </c>
      <c r="CJ52" s="94" t="str">
        <f ca="1">IFERROR(IF($F$22="TEMPF",RTD("ice.xl",,"*H",$O52,CJ$7,"D",CJ$6,,,1)*(9/5)+32,RTD("ice.xl",,"*H",$O52,CJ$7,"D",CJ$6,,,1)*CJ$8),"-")</f>
        <v>-</v>
      </c>
      <c r="CK52" s="103" t="str">
        <f ca="1">IFERROR(IF($F$22="TEMPF",RTD("ice.xl",,"*H",$O52,CK$7,"D",CK$6,,,1)*(9/5),RTD("ice.xl",,"*H",$O52,CK$7,"D",CK$6,,,1)*CK$8),"-")</f>
        <v>-</v>
      </c>
      <c r="CL52" s="104" t="str">
        <f ca="1">IFERROR(IF($F$22="TEMPF",RTD("ice.xl",,"*H",$O52,CL$7,"D",CL$6,,,1)*(9/5),RTD("ice.xl",,"*H",$O52,CL$7,"D",CL$6,,,1)*CL$8),"-")</f>
        <v>-</v>
      </c>
      <c r="CM52" s="101" t="str">
        <f ca="1">IFERROR(IF($F$22="TEMPF",RTD("ice.xl",,"*H",$O52,CM$7,"D",CM$6,,,1)*(9/5)+32,RTD("ice.xl",,"*H",$O52,CM$7,"D",CM$6,,,1)*CM$8),"-")</f>
        <v>-</v>
      </c>
      <c r="CN52" s="102" t="str">
        <f ca="1">IFERROR(IF($F$22="TEMPF",RTD("ice.xl",,"*H",$O52,CN$7,"D",CN$6,,,1)*(9/5)+32,RTD("ice.xl",,"*H",$O52,CN$7,"D",CN$6,,,1)*CN$8),"-")</f>
        <v>-</v>
      </c>
      <c r="CO52" s="102" t="str">
        <f ca="1">IFERROR(IF($F$22="TEMPF",RTD("ice.xl",,"*H",$O52,CO$7,"D",CO$6,,,1)*(9/5)+32,RTD("ice.xl",,"*H",$O52,CO$7,"D",CO$6,,,1)*CO$8),"-")</f>
        <v>-</v>
      </c>
      <c r="CP52" s="103" t="str">
        <f ca="1">IFERROR(IF($F$22="TEMPF",RTD("ice.xl",,"*H",$O52,CP$7,"D",CP$6,,,1)*(9/5),RTD("ice.xl",,"*H",$O52,CP$7,"D",CP$6,,,1)*CP$8),"-")</f>
        <v>-</v>
      </c>
      <c r="CQ52" s="104" t="str">
        <f ca="1">IFERROR(IF($F$22="TEMPF",RTD("ice.xl",,"*H",$O52,CQ$7,"D",CQ$6,,,1)*(9/5),RTD("ice.xl",,"*H",$O52,CQ$7,"D",CQ$6,,,1)*CQ$8),"-")</f>
        <v>-</v>
      </c>
    </row>
    <row r="53" spans="9:95" x14ac:dyDescent="0.35">
      <c r="I53" s="94"/>
      <c r="J53" s="95" t="e">
        <f>VLOOKUP($I53,Master!$R$2:$S$10,2,FALSE)</f>
        <v>#N/A</v>
      </c>
      <c r="K53" s="94"/>
      <c r="L53" s="95" t="str">
        <f t="shared" si="205"/>
        <v>Location</v>
      </c>
      <c r="M53" s="96"/>
      <c r="N53" s="94" t="e">
        <f>VLOOKUP(M53,Master!$E:$F,2,FALSE)</f>
        <v>#N/A</v>
      </c>
      <c r="O53" s="50" t="e">
        <f t="shared" si="206"/>
        <v>#N/A</v>
      </c>
      <c r="P53" s="129" t="str">
        <f ca="1">IFERROR(IF($F$22="TEMPF",RTD("ice.xl",,"*H",$O53,P$7,"D",P$6,,,1)*(9/5)+32,RTD("ice.xl",,"*H",$O53,P$7,"D",P$6,,,1)*P$8),"-")</f>
        <v>-</v>
      </c>
      <c r="Q53" s="94" t="str">
        <f ca="1">IFERROR(IF($F$22="TEMPF",RTD("ice.xl",,"*H",$O53,Q$7,"D",Q$6,,,1)*(9/5)+32,RTD("ice.xl",,"*H",$O53,Q$7,"D",Q$6,,,1)*Q$8),"-")</f>
        <v>-</v>
      </c>
      <c r="R53" s="94" t="str">
        <f ca="1">IFERROR(IF($F$22="TEMPF",RTD("ice.xl",,"*H",$O53,R$7,"D",R$6,,,1)*(9/5)+32,RTD("ice.xl",,"*H",$O53,R$7,"D",R$6,,,1)*R$8),"-")</f>
        <v>-</v>
      </c>
      <c r="S53" s="103" t="str">
        <f ca="1">IFERROR(IF($F$22="TEMPF",RTD("ice.xl",,"*H",$O53,S$7,"D",S$6,,,1)*(9/5),RTD("ice.xl",,"*H",$O53,S$7,"D",S$6,,,1)*S$8),"-")</f>
        <v>-</v>
      </c>
      <c r="T53" s="104" t="str">
        <f ca="1">IFERROR(IF($F$22="TEMPF",RTD("ice.xl",,"*H",$O53,T$7,"D",T$6,,,1)*(9/5),RTD("ice.xl",,"*H",$O53,T$7,"D",T$6,,,1)*T$8),"-")</f>
        <v>-</v>
      </c>
      <c r="U53" s="129" t="str">
        <f ca="1">IFERROR(IF($F$22="TEMPF",RTD("ice.xl",,"*H",$O53,U$7,"D",U$6,,,1)*(9/5)+32,RTD("ice.xl",,"*H",$O53,U$7,"D",U$6,,,1)*U$8),"-")</f>
        <v>-</v>
      </c>
      <c r="V53" s="94" t="str">
        <f ca="1">IFERROR(IF($F$22="TEMPF",RTD("ice.xl",,"*H",$O53,V$7,"D",V$6,,,1)*(9/5)+32,RTD("ice.xl",,"*H",$O53,V$7,"D",V$6,,,1)*V$8),"-")</f>
        <v>-</v>
      </c>
      <c r="W53" s="94" t="str">
        <f ca="1">IFERROR(IF($F$22="TEMPF",RTD("ice.xl",,"*H",$O53,W$7,"D",W$6,,,1)*(9/5)+32,RTD("ice.xl",,"*H",$O53,W$7,"D",W$6,,,1)*W$8),"-")</f>
        <v>-</v>
      </c>
      <c r="X53" s="103" t="str">
        <f ca="1">IFERROR(IF($F$22="TEMPF",RTD("ice.xl",,"*H",$O53,X$7,"D",X$6,,,1)*(9/5),RTD("ice.xl",,"*H",$O53,X$7,"D",X$6,,,1)*X$8),"-")</f>
        <v>-</v>
      </c>
      <c r="Y53" s="104" t="str">
        <f ca="1">IFERROR(IF($F$22="TEMPF",RTD("ice.xl",,"*H",$O53,Y$7,"D",Y$6,,,1)*(9/5),RTD("ice.xl",,"*H",$O53,Y$7,"D",Y$6,,,1)*Y$8),"-")</f>
        <v>-</v>
      </c>
      <c r="Z53" s="129" t="str">
        <f ca="1">IFERROR(IF($F$22="TEMPF",RTD("ice.xl",,"*H",$O53,Z$7,"D",Z$6,,,1)*(9/5)+32,RTD("ice.xl",,"*H",$O53,Z$7,"D",Z$6,,,1)*Z$8),"-")</f>
        <v>-</v>
      </c>
      <c r="AA53" s="94" t="str">
        <f ca="1">IFERROR(IF($F$22="TEMPF",RTD("ice.xl",,"*H",$O53,AA$7,"D",AA$6,,,1)*(9/5)+32,RTD("ice.xl",,"*H",$O53,AA$7,"D",AA$6,,,1)*AA$8),"-")</f>
        <v>-</v>
      </c>
      <c r="AB53" s="94" t="str">
        <f ca="1">IFERROR(IF($F$22="TEMPF",RTD("ice.xl",,"*H",$O53,AB$7,"D",AB$6,,,1)*(9/5)+32,RTD("ice.xl",,"*H",$O53,AB$7,"D",AB$6,,,1)*AB$8),"-")</f>
        <v>-</v>
      </c>
      <c r="AC53" s="103" t="str">
        <f ca="1">IFERROR(IF($F$22="TEMPF",RTD("ice.xl",,"*H",$O53,AC$7,"D",AC$6,,,1)*(9/5),RTD("ice.xl",,"*H",$O53,AC$7,"D",AC$6,,,1)*AC$8),"-")</f>
        <v>-</v>
      </c>
      <c r="AD53" s="104" t="str">
        <f ca="1">IFERROR(IF($F$22="TEMPF",RTD("ice.xl",,"*H",$O53,AD$7,"D",AD$6,,,1)*(9/5),RTD("ice.xl",,"*H",$O53,AD$7,"D",AD$6,,,1)*AD$8),"-")</f>
        <v>-</v>
      </c>
      <c r="AE53" s="129" t="str">
        <f ca="1">IFERROR(IF($F$22="TEMPF",RTD("ice.xl",,"*H",$O53,AE$7,"D",AE$6,,,1)*(9/5)+32,RTD("ice.xl",,"*H",$O53,AE$7,"D",AE$6,,,1)*AE$8),"-")</f>
        <v>-</v>
      </c>
      <c r="AF53" s="94" t="str">
        <f ca="1">IFERROR(IF($F$22="TEMPF",RTD("ice.xl",,"*H",$O53,AF$7,"D",AF$6,,,1)*(9/5)+32,RTD("ice.xl",,"*H",$O53,AF$7,"D",AF$6,,,1)*AF$8),"-")</f>
        <v>-</v>
      </c>
      <c r="AG53" s="94" t="str">
        <f ca="1">IFERROR(IF($F$22="TEMPF",RTD("ice.xl",,"*H",$O53,AG$7,"D",AG$6,,,1)*(9/5)+32,RTD("ice.xl",,"*H",$O53,AG$7,"D",AG$6,,,1)*AG$8),"-")</f>
        <v>-</v>
      </c>
      <c r="AH53" s="103" t="str">
        <f ca="1">IFERROR(IF($F$22="TEMPF",RTD("ice.xl",,"*H",$O53,AH$7,"D",AH$6,,,1)*(9/5),RTD("ice.xl",,"*H",$O53,AH$7,"D",AH$6,,,1)*AH$8),"-")</f>
        <v>-</v>
      </c>
      <c r="AI53" s="104" t="str">
        <f ca="1">IFERROR(IF($F$22="TEMPF",RTD("ice.xl",,"*H",$O53,AI$7,"D",AI$6,,,1)*(9/5),RTD("ice.xl",,"*H",$O53,AI$7,"D",AI$6,,,1)*AI$8),"-")</f>
        <v>-</v>
      </c>
      <c r="AJ53" s="129" t="str">
        <f ca="1">IFERROR(IF($F$22="TEMPF",RTD("ice.xl",,"*H",$O53,AJ$7,"D",AJ$6,,,1)*(9/5)+32,RTD("ice.xl",,"*H",$O53,AJ$7,"D",AJ$6,,,1)*AJ$8),"-")</f>
        <v>-</v>
      </c>
      <c r="AK53" s="94" t="str">
        <f ca="1">IFERROR(IF($F$22="TEMPF",RTD("ice.xl",,"*H",$O53,AK$7,"D",AK$6,,,1)*(9/5)+32,RTD("ice.xl",,"*H",$O53,AK$7,"D",AK$6,,,1)*AK$8),"-")</f>
        <v>-</v>
      </c>
      <c r="AL53" s="94" t="str">
        <f ca="1">IFERROR(IF($F$22="TEMPF",RTD("ice.xl",,"*H",$O53,AL$7,"D",AL$6,,,1)*(9/5)+32,RTD("ice.xl",,"*H",$O53,AL$7,"D",AL$6,,,1)*AL$8),"-")</f>
        <v>-</v>
      </c>
      <c r="AM53" s="103" t="str">
        <f ca="1">IFERROR(IF($F$22="TEMPF",RTD("ice.xl",,"*H",$O53,AM$7,"D",AM$6,,,1)*(9/5),RTD("ice.xl",,"*H",$O53,AM$7,"D",AM$6,,,1)*AM$8),"-")</f>
        <v>-</v>
      </c>
      <c r="AN53" s="104" t="str">
        <f ca="1">IFERROR(IF($F$22="TEMPF",RTD("ice.xl",,"*H",$O53,AN$7,"D",AN$6,,,1)*(9/5),RTD("ice.xl",,"*H",$O53,AN$7,"D",AN$6,,,1)*AN$8),"-")</f>
        <v>-</v>
      </c>
      <c r="AO53" s="129" t="str">
        <f ca="1">IFERROR(IF($F$22="TEMPF",RTD("ice.xl",,"*H",$O53,AO$7,"D",AO$6,,,1)*(9/5)+32,RTD("ice.xl",,"*H",$O53,AO$7,"D",AO$6,,,1)*AO$8),"-")</f>
        <v>-</v>
      </c>
      <c r="AP53" s="94" t="str">
        <f ca="1">IFERROR(IF($F$22="TEMPF",RTD("ice.xl",,"*H",$O53,AP$7,"D",AP$6,,,1)*(9/5)+32,RTD("ice.xl",,"*H",$O53,AP$7,"D",AP$6,,,1)*AP$8),"-")</f>
        <v>-</v>
      </c>
      <c r="AQ53" s="94" t="str">
        <f ca="1">IFERROR(IF($F$22="TEMPF",RTD("ice.xl",,"*H",$O53,AQ$7,"D",AQ$6,,,1)*(9/5)+32,RTD("ice.xl",,"*H",$O53,AQ$7,"D",AQ$6,,,1)*AQ$8),"-")</f>
        <v>-</v>
      </c>
      <c r="AR53" s="103" t="str">
        <f ca="1">IFERROR(IF($F$22="TEMPF",RTD("ice.xl",,"*H",$O53,AR$7,"D",AR$6,,,1)*(9/5),RTD("ice.xl",,"*H",$O53,AR$7,"D",AR$6,,,1)*AR$8),"-")</f>
        <v>-</v>
      </c>
      <c r="AS53" s="104" t="str">
        <f ca="1">IFERROR(IF($F$22="TEMPF",RTD("ice.xl",,"*H",$O53,AS$7,"D",AS$6,,,1)*(9/5),RTD("ice.xl",,"*H",$O53,AS$7,"D",AS$6,,,1)*AS$8),"-")</f>
        <v>-</v>
      </c>
      <c r="AT53" s="129" t="str">
        <f ca="1">IFERROR(IF($F$22="TEMPF",RTD("ice.xl",,"*H",$O53,AT$7,"D",AT$6,,,1)*(9/5)+32,RTD("ice.xl",,"*H",$O53,AT$7,"D",AT$6,,,1)*AT$8),"-")</f>
        <v>-</v>
      </c>
      <c r="AU53" s="94" t="str">
        <f ca="1">IFERROR(IF($F$22="TEMPF",RTD("ice.xl",,"*H",$O53,AU$7,"D",AU$6,,,1)*(9/5)+32,RTD("ice.xl",,"*H",$O53,AU$7,"D",AU$6,,,1)*AU$8),"-")</f>
        <v>-</v>
      </c>
      <c r="AV53" s="94" t="str">
        <f ca="1">IFERROR(IF($F$22="TEMPF",RTD("ice.xl",,"*H",$O53,AV$7,"D",AV$6,,,1)*(9/5)+32,RTD("ice.xl",,"*H",$O53,AV$7,"D",AV$6,,,1)*AV$8),"-")</f>
        <v>-</v>
      </c>
      <c r="AW53" s="103" t="str">
        <f ca="1">IFERROR(IF($F$22="TEMPF",RTD("ice.xl",,"*H",$O53,AW$7,"D",AW$6,,,1)*(9/5),RTD("ice.xl",,"*H",$O53,AW$7,"D",AW$6,,,1)*AW$8),"-")</f>
        <v>-</v>
      </c>
      <c r="AX53" s="104" t="str">
        <f ca="1">IFERROR(IF($F$22="TEMPF",RTD("ice.xl",,"*H",$O53,AX$7,"D",AX$6,,,1)*(9/5),RTD("ice.xl",,"*H",$O53,AX$7,"D",AX$6,,,1)*AX$8),"-")</f>
        <v>-</v>
      </c>
      <c r="AY53" s="129" t="str">
        <f ca="1">IFERROR(IF($F$22="TEMPF",RTD("ice.xl",,"*H",$O53,AY$7,"D",AY$6,,,1)*(9/5)+32,RTD("ice.xl",,"*H",$O53,AY$7,"D",AY$6,,,1)*AY$8),"-")</f>
        <v>-</v>
      </c>
      <c r="AZ53" s="94" t="str">
        <f ca="1">IFERROR(IF($F$22="TEMPF",RTD("ice.xl",,"*H",$O53,AZ$7,"D",AZ$6,,,1)*(9/5)+32,RTD("ice.xl",,"*H",$O53,AZ$7,"D",AZ$6,,,1)*AZ$8),"-")</f>
        <v>-</v>
      </c>
      <c r="BA53" s="94" t="str">
        <f ca="1">IFERROR(IF($F$22="TEMPF",RTD("ice.xl",,"*H",$O53,BA$7,"D",BA$6,,,1)*(9/5)+32,RTD("ice.xl",,"*H",$O53,BA$7,"D",BA$6,,,1)*BA$8),"-")</f>
        <v>-</v>
      </c>
      <c r="BB53" s="103" t="str">
        <f ca="1">IFERROR(IF($F$22="TEMPF",RTD("ice.xl",,"*H",$O53,BB$7,"D",BB$6,,,1)*(9/5),RTD("ice.xl",,"*H",$O53,BB$7,"D",BB$6,,,1)*BB$8),"-")</f>
        <v>-</v>
      </c>
      <c r="BC53" s="104" t="str">
        <f ca="1">IFERROR(IF($F$22="TEMPF",RTD("ice.xl",,"*H",$O53,BC$7,"D",BC$6,,,1)*(9/5),RTD("ice.xl",,"*H",$O53,BC$7,"D",BC$6,,,1)*BC$8),"-")</f>
        <v>-</v>
      </c>
      <c r="BD53" s="129" t="str">
        <f ca="1">IFERROR(IF($F$22="TEMPF",RTD("ice.xl",,"*H",$O53,BD$7,"D",BD$6,,,1)*(9/5)+32,RTD("ice.xl",,"*H",$O53,BD$7,"D",BD$6,,,1)*BD$8),"-")</f>
        <v>-</v>
      </c>
      <c r="BE53" s="94" t="str">
        <f ca="1">IFERROR(IF($F$22="TEMPF",RTD("ice.xl",,"*H",$O53,BE$7,"D",BE$6,,,1)*(9/5)+32,RTD("ice.xl",,"*H",$O53,BE$7,"D",BE$6,,,1)*BE$8),"-")</f>
        <v>-</v>
      </c>
      <c r="BF53" s="94" t="str">
        <f ca="1">IFERROR(IF($F$22="TEMPF",RTD("ice.xl",,"*H",$O53,BF$7,"D",BF$6,,,1)*(9/5)+32,RTD("ice.xl",,"*H",$O53,BF$7,"D",BF$6,,,1)*BF$8),"-")</f>
        <v>-</v>
      </c>
      <c r="BG53" s="103" t="str">
        <f ca="1">IFERROR(IF($F$22="TEMPF",RTD("ice.xl",,"*H",$O53,BG$7,"D",BG$6,,,1)*(9/5),RTD("ice.xl",,"*H",$O53,BG$7,"D",BG$6,,,1)*BG$8),"-")</f>
        <v>-</v>
      </c>
      <c r="BH53" s="104" t="str">
        <f ca="1">IFERROR(IF($F$22="TEMPF",RTD("ice.xl",,"*H",$O53,BH$7,"D",BH$6,,,1)*(9/5),RTD("ice.xl",,"*H",$O53,BH$7,"D",BH$6,,,1)*BH$8),"-")</f>
        <v>-</v>
      </c>
      <c r="BI53" s="129" t="str">
        <f ca="1">IFERROR(IF($F$22="TEMPF",RTD("ice.xl",,"*H",$O53,BI$7,"D",BI$6,,,1)*(9/5)+32,RTD("ice.xl",,"*H",$O53,BI$7,"D",BI$6,,,1)*BI$8),"-")</f>
        <v>-</v>
      </c>
      <c r="BJ53" s="94" t="str">
        <f ca="1">IFERROR(IF($F$22="TEMPF",RTD("ice.xl",,"*H",$O53,BJ$7,"D",BJ$6,,,1)*(9/5)+32,RTD("ice.xl",,"*H",$O53,BJ$7,"D",BJ$6,,,1)*BJ$8),"-")</f>
        <v>-</v>
      </c>
      <c r="BK53" s="94" t="str">
        <f ca="1">IFERROR(IF($F$22="TEMPF",RTD("ice.xl",,"*H",$O53,BK$7,"D",BK$6,,,1)*(9/5)+32,RTD("ice.xl",,"*H",$O53,BK$7,"D",BK$6,,,1)*BK$8),"-")</f>
        <v>-</v>
      </c>
      <c r="BL53" s="103" t="str">
        <f ca="1">IFERROR(IF($F$22="TEMPF",RTD("ice.xl",,"*H",$O53,BL$7,"D",BL$6,,,1)*(9/5),RTD("ice.xl",,"*H",$O53,BL$7,"D",BL$6,,,1)*BL$8),"-")</f>
        <v>-</v>
      </c>
      <c r="BM53" s="104" t="str">
        <f ca="1">IFERROR(IF($F$22="TEMPF",RTD("ice.xl",,"*H",$O53,BM$7,"D",BM$6,,,1)*(9/5),RTD("ice.xl",,"*H",$O53,BM$7,"D",BM$6,,,1)*BM$8),"-")</f>
        <v>-</v>
      </c>
      <c r="BN53" s="129" t="str">
        <f ca="1">IFERROR(IF($F$22="TEMPF",RTD("ice.xl",,"*H",$O53,BN$7,"D",BN$6,,,1)*(9/5)+32,RTD("ice.xl",,"*H",$O53,BN$7,"D",BN$6,,,1)*BN$8),"-")</f>
        <v>-</v>
      </c>
      <c r="BO53" s="94" t="str">
        <f ca="1">IFERROR(IF($F$22="TEMPF",RTD("ice.xl",,"*H",$O53,BO$7,"D",BO$6,,,1)*(9/5)+32,RTD("ice.xl",,"*H",$O53,BO$7,"D",BO$6,,,1)*BO$8),"-")</f>
        <v>-</v>
      </c>
      <c r="BP53" s="94" t="str">
        <f ca="1">IFERROR(IF($F$22="TEMPF",RTD("ice.xl",,"*H",$O53,BP$7,"D",BP$6,,,1)*(9/5)+32,RTD("ice.xl",,"*H",$O53,BP$7,"D",BP$6,,,1)*BP$8),"-")</f>
        <v>-</v>
      </c>
      <c r="BQ53" s="103" t="str">
        <f ca="1">IFERROR(IF($F$22="TEMPF",RTD("ice.xl",,"*H",$O53,BQ$7,"D",BQ$6,,,1)*(9/5),RTD("ice.xl",,"*H",$O53,BQ$7,"D",BQ$6,,,1)*BQ$8),"-")</f>
        <v>-</v>
      </c>
      <c r="BR53" s="104" t="str">
        <f ca="1">IFERROR(IF($F$22="TEMPF",RTD("ice.xl",,"*H",$O53,BR$7,"D",BR$6,,,1)*(9/5),RTD("ice.xl",,"*H",$O53,BR$7,"D",BR$6,,,1)*BR$8),"-")</f>
        <v>-</v>
      </c>
      <c r="BS53" s="129" t="str">
        <f ca="1">IFERROR(IF($F$22="TEMPF",RTD("ice.xl",,"*H",$O53,BS$7,"D",BS$6,,,1)*(9/5)+32,RTD("ice.xl",,"*H",$O53,BS$7,"D",BS$6,,,1)*BS$8),"-")</f>
        <v>-</v>
      </c>
      <c r="BT53" s="94" t="str">
        <f ca="1">IFERROR(IF($F$22="TEMPF",RTD("ice.xl",,"*H",$O53,BT$7,"D",BT$6,,,1)*(9/5)+32,RTD("ice.xl",,"*H",$O53,BT$7,"D",BT$6,,,1)*BT$8),"-")</f>
        <v>-</v>
      </c>
      <c r="BU53" s="94" t="str">
        <f ca="1">IFERROR(IF($F$22="TEMPF",RTD("ice.xl",,"*H",$O53,BU$7,"D",BU$6,,,1)*(9/5)+32,RTD("ice.xl",,"*H",$O53,BU$7,"D",BU$6,,,1)*BU$8),"-")</f>
        <v>-</v>
      </c>
      <c r="BV53" s="103" t="str">
        <f ca="1">IFERROR(IF($F$22="TEMPF",RTD("ice.xl",,"*H",$O53,BV$7,"D",BV$6,,,1)*(9/5),RTD("ice.xl",,"*H",$O53,BV$7,"D",BV$6,,,1)*BV$8),"-")</f>
        <v>-</v>
      </c>
      <c r="BW53" s="104" t="str">
        <f ca="1">IFERROR(IF($F$22="TEMPF",RTD("ice.xl",,"*H",$O53,BW$7,"D",BW$6,,,1)*(9/5),RTD("ice.xl",,"*H",$O53,BW$7,"D",BW$6,,,1)*BW$8),"-")</f>
        <v>-</v>
      </c>
      <c r="BX53" s="129" t="str">
        <f ca="1">IFERROR(IF($F$22="TEMPF",RTD("ice.xl",,"*H",$O53,BX$7,"D",BX$6,,,1)*(9/5)+32,RTD("ice.xl",,"*H",$O53,BX$7,"D",BX$6,,,1)*BX$8),"-")</f>
        <v>-</v>
      </c>
      <c r="BY53" s="94" t="str">
        <f ca="1">IFERROR(IF($F$22="TEMPF",RTD("ice.xl",,"*H",$O53,BY$7,"D",BY$6,,,1)*(9/5)+32,RTD("ice.xl",,"*H",$O53,BY$7,"D",BY$6,,,1)*BY$8),"-")</f>
        <v>-</v>
      </c>
      <c r="BZ53" s="94" t="str">
        <f ca="1">IFERROR(IF($F$22="TEMPF",RTD("ice.xl",,"*H",$O53,BZ$7,"D",BZ$6,,,1)*(9/5)+32,RTD("ice.xl",,"*H",$O53,BZ$7,"D",BZ$6,,,1)*BZ$8),"-")</f>
        <v>-</v>
      </c>
      <c r="CA53" s="103" t="str">
        <f ca="1">IFERROR(IF($F$22="TEMPF",RTD("ice.xl",,"*H",$O53,CA$7,"D",CA$6,,,1)*(9/5),RTD("ice.xl",,"*H",$O53,CA$7,"D",CA$6,,,1)*CA$8),"-")</f>
        <v>-</v>
      </c>
      <c r="CB53" s="104" t="str">
        <f ca="1">IFERROR(IF($F$22="TEMPF",RTD("ice.xl",,"*H",$O53,CB$7,"D",CB$6,,,1)*(9/5),RTD("ice.xl",,"*H",$O53,CB$7,"D",CB$6,,,1)*CB$8),"-")</f>
        <v>-</v>
      </c>
      <c r="CC53" s="129" t="str">
        <f ca="1">IFERROR(IF($F$22="TEMPF",RTD("ice.xl",,"*H",$O53,CC$7,"D",CC$6,,,1)*(9/5)+32,RTD("ice.xl",,"*H",$O53,CC$7,"D",CC$6,,,1)*CC$8),"-")</f>
        <v>-</v>
      </c>
      <c r="CD53" s="94" t="str">
        <f ca="1">IFERROR(IF($F$22="TEMPF",RTD("ice.xl",,"*H",$O53,CD$7,"D",CD$6,,,1)*(9/5)+32,RTD("ice.xl",,"*H",$O53,CD$7,"D",CD$6,,,1)*CD$8),"-")</f>
        <v>-</v>
      </c>
      <c r="CE53" s="94" t="str">
        <f ca="1">IFERROR(IF($F$22="TEMPF",RTD("ice.xl",,"*H",$O53,CE$7,"D",CE$6,,,1)*(9/5)+32,RTD("ice.xl",,"*H",$O53,CE$7,"D",CE$6,,,1)*CE$8),"-")</f>
        <v>-</v>
      </c>
      <c r="CF53" s="103" t="str">
        <f ca="1">IFERROR(IF($F$22="TEMPF",RTD("ice.xl",,"*H",$O53,CF$7,"D",CF$6,,,1)*(9/5),RTD("ice.xl",,"*H",$O53,CF$7,"D",CF$6,,,1)*CF$8),"-")</f>
        <v>-</v>
      </c>
      <c r="CG53" s="104" t="str">
        <f ca="1">IFERROR(IF($F$22="TEMPF",RTD("ice.xl",,"*H",$O53,CG$7,"D",CG$6,,,1)*(9/5),RTD("ice.xl",,"*H",$O53,CG$7,"D",CG$6,,,1)*CG$8),"-")</f>
        <v>-</v>
      </c>
      <c r="CH53" s="129" t="str">
        <f ca="1">IFERROR(IF($F$22="TEMPF",RTD("ice.xl",,"*H",$O53,CH$7,"D",CH$6,,,1)*(9/5)+32,RTD("ice.xl",,"*H",$O53,CH$7,"D",CH$6,,,1)*CH$8),"-")</f>
        <v>-</v>
      </c>
      <c r="CI53" s="94" t="str">
        <f ca="1">IFERROR(IF($F$22="TEMPF",RTD("ice.xl",,"*H",$O53,CI$7,"D",CI$6,,,1)*(9/5)+32,RTD("ice.xl",,"*H",$O53,CI$7,"D",CI$6,,,1)*CI$8),"-")</f>
        <v>-</v>
      </c>
      <c r="CJ53" s="94" t="str">
        <f ca="1">IFERROR(IF($F$22="TEMPF",RTD("ice.xl",,"*H",$O53,CJ$7,"D",CJ$6,,,1)*(9/5)+32,RTD("ice.xl",,"*H",$O53,CJ$7,"D",CJ$6,,,1)*CJ$8),"-")</f>
        <v>-</v>
      </c>
      <c r="CK53" s="103" t="str">
        <f ca="1">IFERROR(IF($F$22="TEMPF",RTD("ice.xl",,"*H",$O53,CK$7,"D",CK$6,,,1)*(9/5),RTD("ice.xl",,"*H",$O53,CK$7,"D",CK$6,,,1)*CK$8),"-")</f>
        <v>-</v>
      </c>
      <c r="CL53" s="104" t="str">
        <f ca="1">IFERROR(IF($F$22="TEMPF",RTD("ice.xl",,"*H",$O53,CL$7,"D",CL$6,,,1)*(9/5),RTD("ice.xl",,"*H",$O53,CL$7,"D",CL$6,,,1)*CL$8),"-")</f>
        <v>-</v>
      </c>
      <c r="CM53" s="101" t="str">
        <f ca="1">IFERROR(IF($F$22="TEMPF",RTD("ice.xl",,"*H",$O53,CM$7,"D",CM$6,,,1)*(9/5)+32,RTD("ice.xl",,"*H",$O53,CM$7,"D",CM$6,,,1)*CM$8),"-")</f>
        <v>-</v>
      </c>
      <c r="CN53" s="102" t="str">
        <f ca="1">IFERROR(IF($F$22="TEMPF",RTD("ice.xl",,"*H",$O53,CN$7,"D",CN$6,,,1)*(9/5)+32,RTD("ice.xl",,"*H",$O53,CN$7,"D",CN$6,,,1)*CN$8),"-")</f>
        <v>-</v>
      </c>
      <c r="CO53" s="102" t="str">
        <f ca="1">IFERROR(IF($F$22="TEMPF",RTD("ice.xl",,"*H",$O53,CO$7,"D",CO$6,,,1)*(9/5)+32,RTD("ice.xl",,"*H",$O53,CO$7,"D",CO$6,,,1)*CO$8),"-")</f>
        <v>-</v>
      </c>
      <c r="CP53" s="103" t="str">
        <f ca="1">IFERROR(IF($F$22="TEMPF",RTD("ice.xl",,"*H",$O53,CP$7,"D",CP$6,,,1)*(9/5),RTD("ice.xl",,"*H",$O53,CP$7,"D",CP$6,,,1)*CP$8),"-")</f>
        <v>-</v>
      </c>
      <c r="CQ53" s="104" t="str">
        <f ca="1">IFERROR(IF($F$22="TEMPF",RTD("ice.xl",,"*H",$O53,CQ$7,"D",CQ$6,,,1)*(9/5),RTD("ice.xl",,"*H",$O53,CQ$7,"D",CQ$6,,,1)*CQ$8),"-")</f>
        <v>-</v>
      </c>
    </row>
    <row r="54" spans="9:95" x14ac:dyDescent="0.35">
      <c r="I54" s="94"/>
      <c r="J54" s="95" t="e">
        <f>VLOOKUP($I54,Master!$R$2:$S$10,2,FALSE)</f>
        <v>#N/A</v>
      </c>
      <c r="K54" s="94"/>
      <c r="L54" s="95" t="str">
        <f t="shared" si="205"/>
        <v>Location</v>
      </c>
      <c r="M54" s="96"/>
      <c r="N54" s="94" t="e">
        <f>VLOOKUP(M54,Master!$E:$F,2,FALSE)</f>
        <v>#N/A</v>
      </c>
      <c r="O54" s="50" t="e">
        <f t="shared" si="206"/>
        <v>#N/A</v>
      </c>
      <c r="P54" s="129" t="str">
        <f ca="1">IFERROR(IF($F$22="TEMPF",RTD("ice.xl",,"*H",$O54,P$7,"D",P$6,,,1)*(9/5)+32,RTD("ice.xl",,"*H",$O54,P$7,"D",P$6,,,1)*P$8),"-")</f>
        <v>-</v>
      </c>
      <c r="Q54" s="94" t="str">
        <f ca="1">IFERROR(IF($F$22="TEMPF",RTD("ice.xl",,"*H",$O54,Q$7,"D",Q$6,,,1)*(9/5)+32,RTD("ice.xl",,"*H",$O54,Q$7,"D",Q$6,,,1)*Q$8),"-")</f>
        <v>-</v>
      </c>
      <c r="R54" s="94" t="str">
        <f ca="1">IFERROR(IF($F$22="TEMPF",RTD("ice.xl",,"*H",$O54,R$7,"D",R$6,,,1)*(9/5)+32,RTD("ice.xl",,"*H",$O54,R$7,"D",R$6,,,1)*R$8),"-")</f>
        <v>-</v>
      </c>
      <c r="S54" s="103" t="str">
        <f ca="1">IFERROR(IF($F$22="TEMPF",RTD("ice.xl",,"*H",$O54,S$7,"D",S$6,,,1)*(9/5),RTD("ice.xl",,"*H",$O54,S$7,"D",S$6,,,1)*S$8),"-")</f>
        <v>-</v>
      </c>
      <c r="T54" s="104" t="str">
        <f ca="1">IFERROR(IF($F$22="TEMPF",RTD("ice.xl",,"*H",$O54,T$7,"D",T$6,,,1)*(9/5),RTD("ice.xl",,"*H",$O54,T$7,"D",T$6,,,1)*T$8),"-")</f>
        <v>-</v>
      </c>
      <c r="U54" s="129" t="str">
        <f ca="1">IFERROR(IF($F$22="TEMPF",RTD("ice.xl",,"*H",$O54,U$7,"D",U$6,,,1)*(9/5)+32,RTD("ice.xl",,"*H",$O54,U$7,"D",U$6,,,1)*U$8),"-")</f>
        <v>-</v>
      </c>
      <c r="V54" s="94" t="str">
        <f ca="1">IFERROR(IF($F$22="TEMPF",RTD("ice.xl",,"*H",$O54,V$7,"D",V$6,,,1)*(9/5)+32,RTD("ice.xl",,"*H",$O54,V$7,"D",V$6,,,1)*V$8),"-")</f>
        <v>-</v>
      </c>
      <c r="W54" s="94" t="str">
        <f ca="1">IFERROR(IF($F$22="TEMPF",RTD("ice.xl",,"*H",$O54,W$7,"D",W$6,,,1)*(9/5)+32,RTD("ice.xl",,"*H",$O54,W$7,"D",W$6,,,1)*W$8),"-")</f>
        <v>-</v>
      </c>
      <c r="X54" s="103" t="str">
        <f ca="1">IFERROR(IF($F$22="TEMPF",RTD("ice.xl",,"*H",$O54,X$7,"D",X$6,,,1)*(9/5),RTD("ice.xl",,"*H",$O54,X$7,"D",X$6,,,1)*X$8),"-")</f>
        <v>-</v>
      </c>
      <c r="Y54" s="104" t="str">
        <f ca="1">IFERROR(IF($F$22="TEMPF",RTD("ice.xl",,"*H",$O54,Y$7,"D",Y$6,,,1)*(9/5),RTD("ice.xl",,"*H",$O54,Y$7,"D",Y$6,,,1)*Y$8),"-")</f>
        <v>-</v>
      </c>
      <c r="Z54" s="129" t="str">
        <f ca="1">IFERROR(IF($F$22="TEMPF",RTD("ice.xl",,"*H",$O54,Z$7,"D",Z$6,,,1)*(9/5)+32,RTD("ice.xl",,"*H",$O54,Z$7,"D",Z$6,,,1)*Z$8),"-")</f>
        <v>-</v>
      </c>
      <c r="AA54" s="94" t="str">
        <f ca="1">IFERROR(IF($F$22="TEMPF",RTD("ice.xl",,"*H",$O54,AA$7,"D",AA$6,,,1)*(9/5)+32,RTD("ice.xl",,"*H",$O54,AA$7,"D",AA$6,,,1)*AA$8),"-")</f>
        <v>-</v>
      </c>
      <c r="AB54" s="94" t="str">
        <f ca="1">IFERROR(IF($F$22="TEMPF",RTD("ice.xl",,"*H",$O54,AB$7,"D",AB$6,,,1)*(9/5)+32,RTD("ice.xl",,"*H",$O54,AB$7,"D",AB$6,,,1)*AB$8),"-")</f>
        <v>-</v>
      </c>
      <c r="AC54" s="103" t="str">
        <f ca="1">IFERROR(IF($F$22="TEMPF",RTD("ice.xl",,"*H",$O54,AC$7,"D",AC$6,,,1)*(9/5),RTD("ice.xl",,"*H",$O54,AC$7,"D",AC$6,,,1)*AC$8),"-")</f>
        <v>-</v>
      </c>
      <c r="AD54" s="104" t="str">
        <f ca="1">IFERROR(IF($F$22="TEMPF",RTD("ice.xl",,"*H",$O54,AD$7,"D",AD$6,,,1)*(9/5),RTD("ice.xl",,"*H",$O54,AD$7,"D",AD$6,,,1)*AD$8),"-")</f>
        <v>-</v>
      </c>
      <c r="AE54" s="129" t="str">
        <f ca="1">IFERROR(IF($F$22="TEMPF",RTD("ice.xl",,"*H",$O54,AE$7,"D",AE$6,,,1)*(9/5)+32,RTD("ice.xl",,"*H",$O54,AE$7,"D",AE$6,,,1)*AE$8),"-")</f>
        <v>-</v>
      </c>
      <c r="AF54" s="94" t="str">
        <f ca="1">IFERROR(IF($F$22="TEMPF",RTD("ice.xl",,"*H",$O54,AF$7,"D",AF$6,,,1)*(9/5)+32,RTD("ice.xl",,"*H",$O54,AF$7,"D",AF$6,,,1)*AF$8),"-")</f>
        <v>-</v>
      </c>
      <c r="AG54" s="94" t="str">
        <f ca="1">IFERROR(IF($F$22="TEMPF",RTD("ice.xl",,"*H",$O54,AG$7,"D",AG$6,,,1)*(9/5)+32,RTD("ice.xl",,"*H",$O54,AG$7,"D",AG$6,,,1)*AG$8),"-")</f>
        <v>-</v>
      </c>
      <c r="AH54" s="103" t="str">
        <f ca="1">IFERROR(IF($F$22="TEMPF",RTD("ice.xl",,"*H",$O54,AH$7,"D",AH$6,,,1)*(9/5),RTD("ice.xl",,"*H",$O54,AH$7,"D",AH$6,,,1)*AH$8),"-")</f>
        <v>-</v>
      </c>
      <c r="AI54" s="104" t="str">
        <f ca="1">IFERROR(IF($F$22="TEMPF",RTD("ice.xl",,"*H",$O54,AI$7,"D",AI$6,,,1)*(9/5),RTD("ice.xl",,"*H",$O54,AI$7,"D",AI$6,,,1)*AI$8),"-")</f>
        <v>-</v>
      </c>
      <c r="AJ54" s="129" t="str">
        <f ca="1">IFERROR(IF($F$22="TEMPF",RTD("ice.xl",,"*H",$O54,AJ$7,"D",AJ$6,,,1)*(9/5)+32,RTD("ice.xl",,"*H",$O54,AJ$7,"D",AJ$6,,,1)*AJ$8),"-")</f>
        <v>-</v>
      </c>
      <c r="AK54" s="94" t="str">
        <f ca="1">IFERROR(IF($F$22="TEMPF",RTD("ice.xl",,"*H",$O54,AK$7,"D",AK$6,,,1)*(9/5)+32,RTD("ice.xl",,"*H",$O54,AK$7,"D",AK$6,,,1)*AK$8),"-")</f>
        <v>-</v>
      </c>
      <c r="AL54" s="94" t="str">
        <f ca="1">IFERROR(IF($F$22="TEMPF",RTD("ice.xl",,"*H",$O54,AL$7,"D",AL$6,,,1)*(9/5)+32,RTD("ice.xl",,"*H",$O54,AL$7,"D",AL$6,,,1)*AL$8),"-")</f>
        <v>-</v>
      </c>
      <c r="AM54" s="103" t="str">
        <f ca="1">IFERROR(IF($F$22="TEMPF",RTD("ice.xl",,"*H",$O54,AM$7,"D",AM$6,,,1)*(9/5),RTD("ice.xl",,"*H",$O54,AM$7,"D",AM$6,,,1)*AM$8),"-")</f>
        <v>-</v>
      </c>
      <c r="AN54" s="104" t="str">
        <f ca="1">IFERROR(IF($F$22="TEMPF",RTD("ice.xl",,"*H",$O54,AN$7,"D",AN$6,,,1)*(9/5),RTD("ice.xl",,"*H",$O54,AN$7,"D",AN$6,,,1)*AN$8),"-")</f>
        <v>-</v>
      </c>
      <c r="AO54" s="129" t="str">
        <f ca="1">IFERROR(IF($F$22="TEMPF",RTD("ice.xl",,"*H",$O54,AO$7,"D",AO$6,,,1)*(9/5)+32,RTD("ice.xl",,"*H",$O54,AO$7,"D",AO$6,,,1)*AO$8),"-")</f>
        <v>-</v>
      </c>
      <c r="AP54" s="94" t="str">
        <f ca="1">IFERROR(IF($F$22="TEMPF",RTD("ice.xl",,"*H",$O54,AP$7,"D",AP$6,,,1)*(9/5)+32,RTD("ice.xl",,"*H",$O54,AP$7,"D",AP$6,,,1)*AP$8),"-")</f>
        <v>-</v>
      </c>
      <c r="AQ54" s="94" t="str">
        <f ca="1">IFERROR(IF($F$22="TEMPF",RTD("ice.xl",,"*H",$O54,AQ$7,"D",AQ$6,,,1)*(9/5)+32,RTD("ice.xl",,"*H",$O54,AQ$7,"D",AQ$6,,,1)*AQ$8),"-")</f>
        <v>-</v>
      </c>
      <c r="AR54" s="103" t="str">
        <f ca="1">IFERROR(IF($F$22="TEMPF",RTD("ice.xl",,"*H",$O54,AR$7,"D",AR$6,,,1)*(9/5),RTD("ice.xl",,"*H",$O54,AR$7,"D",AR$6,,,1)*AR$8),"-")</f>
        <v>-</v>
      </c>
      <c r="AS54" s="104" t="str">
        <f ca="1">IFERROR(IF($F$22="TEMPF",RTD("ice.xl",,"*H",$O54,AS$7,"D",AS$6,,,1)*(9/5),RTD("ice.xl",,"*H",$O54,AS$7,"D",AS$6,,,1)*AS$8),"-")</f>
        <v>-</v>
      </c>
      <c r="AT54" s="129" t="str">
        <f ca="1">IFERROR(IF($F$22="TEMPF",RTD("ice.xl",,"*H",$O54,AT$7,"D",AT$6,,,1)*(9/5)+32,RTD("ice.xl",,"*H",$O54,AT$7,"D",AT$6,,,1)*AT$8),"-")</f>
        <v>-</v>
      </c>
      <c r="AU54" s="94" t="str">
        <f ca="1">IFERROR(IF($F$22="TEMPF",RTD("ice.xl",,"*H",$O54,AU$7,"D",AU$6,,,1)*(9/5)+32,RTD("ice.xl",,"*H",$O54,AU$7,"D",AU$6,,,1)*AU$8),"-")</f>
        <v>-</v>
      </c>
      <c r="AV54" s="94" t="str">
        <f ca="1">IFERROR(IF($F$22="TEMPF",RTD("ice.xl",,"*H",$O54,AV$7,"D",AV$6,,,1)*(9/5)+32,RTD("ice.xl",,"*H",$O54,AV$7,"D",AV$6,,,1)*AV$8),"-")</f>
        <v>-</v>
      </c>
      <c r="AW54" s="103" t="str">
        <f ca="1">IFERROR(IF($F$22="TEMPF",RTD("ice.xl",,"*H",$O54,AW$7,"D",AW$6,,,1)*(9/5),RTD("ice.xl",,"*H",$O54,AW$7,"D",AW$6,,,1)*AW$8),"-")</f>
        <v>-</v>
      </c>
      <c r="AX54" s="104" t="str">
        <f ca="1">IFERROR(IF($F$22="TEMPF",RTD("ice.xl",,"*H",$O54,AX$7,"D",AX$6,,,1)*(9/5),RTD("ice.xl",,"*H",$O54,AX$7,"D",AX$6,,,1)*AX$8),"-")</f>
        <v>-</v>
      </c>
      <c r="AY54" s="129" t="str">
        <f ca="1">IFERROR(IF($F$22="TEMPF",RTD("ice.xl",,"*H",$O54,AY$7,"D",AY$6,,,1)*(9/5)+32,RTD("ice.xl",,"*H",$O54,AY$7,"D",AY$6,,,1)*AY$8),"-")</f>
        <v>-</v>
      </c>
      <c r="AZ54" s="94" t="str">
        <f ca="1">IFERROR(IF($F$22="TEMPF",RTD("ice.xl",,"*H",$O54,AZ$7,"D",AZ$6,,,1)*(9/5)+32,RTD("ice.xl",,"*H",$O54,AZ$7,"D",AZ$6,,,1)*AZ$8),"-")</f>
        <v>-</v>
      </c>
      <c r="BA54" s="94" t="str">
        <f ca="1">IFERROR(IF($F$22="TEMPF",RTD("ice.xl",,"*H",$O54,BA$7,"D",BA$6,,,1)*(9/5)+32,RTD("ice.xl",,"*H",$O54,BA$7,"D",BA$6,,,1)*BA$8),"-")</f>
        <v>-</v>
      </c>
      <c r="BB54" s="103" t="str">
        <f ca="1">IFERROR(IF($F$22="TEMPF",RTD("ice.xl",,"*H",$O54,BB$7,"D",BB$6,,,1)*(9/5),RTD("ice.xl",,"*H",$O54,BB$7,"D",BB$6,,,1)*BB$8),"-")</f>
        <v>-</v>
      </c>
      <c r="BC54" s="104" t="str">
        <f ca="1">IFERROR(IF($F$22="TEMPF",RTD("ice.xl",,"*H",$O54,BC$7,"D",BC$6,,,1)*(9/5),RTD("ice.xl",,"*H",$O54,BC$7,"D",BC$6,,,1)*BC$8),"-")</f>
        <v>-</v>
      </c>
      <c r="BD54" s="129" t="str">
        <f ca="1">IFERROR(IF($F$22="TEMPF",RTD("ice.xl",,"*H",$O54,BD$7,"D",BD$6,,,1)*(9/5)+32,RTD("ice.xl",,"*H",$O54,BD$7,"D",BD$6,,,1)*BD$8),"-")</f>
        <v>-</v>
      </c>
      <c r="BE54" s="94" t="str">
        <f ca="1">IFERROR(IF($F$22="TEMPF",RTD("ice.xl",,"*H",$O54,BE$7,"D",BE$6,,,1)*(9/5)+32,RTD("ice.xl",,"*H",$O54,BE$7,"D",BE$6,,,1)*BE$8),"-")</f>
        <v>-</v>
      </c>
      <c r="BF54" s="94" t="str">
        <f ca="1">IFERROR(IF($F$22="TEMPF",RTD("ice.xl",,"*H",$O54,BF$7,"D",BF$6,,,1)*(9/5)+32,RTD("ice.xl",,"*H",$O54,BF$7,"D",BF$6,,,1)*BF$8),"-")</f>
        <v>-</v>
      </c>
      <c r="BG54" s="103" t="str">
        <f ca="1">IFERROR(IF($F$22="TEMPF",RTD("ice.xl",,"*H",$O54,BG$7,"D",BG$6,,,1)*(9/5),RTD("ice.xl",,"*H",$O54,BG$7,"D",BG$6,,,1)*BG$8),"-")</f>
        <v>-</v>
      </c>
      <c r="BH54" s="104" t="str">
        <f ca="1">IFERROR(IF($F$22="TEMPF",RTD("ice.xl",,"*H",$O54,BH$7,"D",BH$6,,,1)*(9/5),RTD("ice.xl",,"*H",$O54,BH$7,"D",BH$6,,,1)*BH$8),"-")</f>
        <v>-</v>
      </c>
      <c r="BI54" s="129" t="str">
        <f ca="1">IFERROR(IF($F$22="TEMPF",RTD("ice.xl",,"*H",$O54,BI$7,"D",BI$6,,,1)*(9/5)+32,RTD("ice.xl",,"*H",$O54,BI$7,"D",BI$6,,,1)*BI$8),"-")</f>
        <v>-</v>
      </c>
      <c r="BJ54" s="94" t="str">
        <f ca="1">IFERROR(IF($F$22="TEMPF",RTD("ice.xl",,"*H",$O54,BJ$7,"D",BJ$6,,,1)*(9/5)+32,RTD("ice.xl",,"*H",$O54,BJ$7,"D",BJ$6,,,1)*BJ$8),"-")</f>
        <v>-</v>
      </c>
      <c r="BK54" s="94" t="str">
        <f ca="1">IFERROR(IF($F$22="TEMPF",RTD("ice.xl",,"*H",$O54,BK$7,"D",BK$6,,,1)*(9/5)+32,RTD("ice.xl",,"*H",$O54,BK$7,"D",BK$6,,,1)*BK$8),"-")</f>
        <v>-</v>
      </c>
      <c r="BL54" s="103" t="str">
        <f ca="1">IFERROR(IF($F$22="TEMPF",RTD("ice.xl",,"*H",$O54,BL$7,"D",BL$6,,,1)*(9/5),RTD("ice.xl",,"*H",$O54,BL$7,"D",BL$6,,,1)*BL$8),"-")</f>
        <v>-</v>
      </c>
      <c r="BM54" s="104" t="str">
        <f ca="1">IFERROR(IF($F$22="TEMPF",RTD("ice.xl",,"*H",$O54,BM$7,"D",BM$6,,,1)*(9/5),RTD("ice.xl",,"*H",$O54,BM$7,"D",BM$6,,,1)*BM$8),"-")</f>
        <v>-</v>
      </c>
      <c r="BN54" s="129" t="str">
        <f ca="1">IFERROR(IF($F$22="TEMPF",RTD("ice.xl",,"*H",$O54,BN$7,"D",BN$6,,,1)*(9/5)+32,RTD("ice.xl",,"*H",$O54,BN$7,"D",BN$6,,,1)*BN$8),"-")</f>
        <v>-</v>
      </c>
      <c r="BO54" s="94" t="str">
        <f ca="1">IFERROR(IF($F$22="TEMPF",RTD("ice.xl",,"*H",$O54,BO$7,"D",BO$6,,,1)*(9/5)+32,RTD("ice.xl",,"*H",$O54,BO$7,"D",BO$6,,,1)*BO$8),"-")</f>
        <v>-</v>
      </c>
      <c r="BP54" s="94" t="str">
        <f ca="1">IFERROR(IF($F$22="TEMPF",RTD("ice.xl",,"*H",$O54,BP$7,"D",BP$6,,,1)*(9/5)+32,RTD("ice.xl",,"*H",$O54,BP$7,"D",BP$6,,,1)*BP$8),"-")</f>
        <v>-</v>
      </c>
      <c r="BQ54" s="103" t="str">
        <f ca="1">IFERROR(IF($F$22="TEMPF",RTD("ice.xl",,"*H",$O54,BQ$7,"D",BQ$6,,,1)*(9/5),RTD("ice.xl",,"*H",$O54,BQ$7,"D",BQ$6,,,1)*BQ$8),"-")</f>
        <v>-</v>
      </c>
      <c r="BR54" s="104" t="str">
        <f ca="1">IFERROR(IF($F$22="TEMPF",RTD("ice.xl",,"*H",$O54,BR$7,"D",BR$6,,,1)*(9/5),RTD("ice.xl",,"*H",$O54,BR$7,"D",BR$6,,,1)*BR$8),"-")</f>
        <v>-</v>
      </c>
      <c r="BS54" s="129" t="str">
        <f ca="1">IFERROR(IF($F$22="TEMPF",RTD("ice.xl",,"*H",$O54,BS$7,"D",BS$6,,,1)*(9/5)+32,RTD("ice.xl",,"*H",$O54,BS$7,"D",BS$6,,,1)*BS$8),"-")</f>
        <v>-</v>
      </c>
      <c r="BT54" s="94" t="str">
        <f ca="1">IFERROR(IF($F$22="TEMPF",RTD("ice.xl",,"*H",$O54,BT$7,"D",BT$6,,,1)*(9/5)+32,RTD("ice.xl",,"*H",$O54,BT$7,"D",BT$6,,,1)*BT$8),"-")</f>
        <v>-</v>
      </c>
      <c r="BU54" s="94" t="str">
        <f ca="1">IFERROR(IF($F$22="TEMPF",RTD("ice.xl",,"*H",$O54,BU$7,"D",BU$6,,,1)*(9/5)+32,RTD("ice.xl",,"*H",$O54,BU$7,"D",BU$6,,,1)*BU$8),"-")</f>
        <v>-</v>
      </c>
      <c r="BV54" s="103" t="str">
        <f ca="1">IFERROR(IF($F$22="TEMPF",RTD("ice.xl",,"*H",$O54,BV$7,"D",BV$6,,,1)*(9/5),RTD("ice.xl",,"*H",$O54,BV$7,"D",BV$6,,,1)*BV$8),"-")</f>
        <v>-</v>
      </c>
      <c r="BW54" s="104" t="str">
        <f ca="1">IFERROR(IF($F$22="TEMPF",RTD("ice.xl",,"*H",$O54,BW$7,"D",BW$6,,,1)*(9/5),RTD("ice.xl",,"*H",$O54,BW$7,"D",BW$6,,,1)*BW$8),"-")</f>
        <v>-</v>
      </c>
      <c r="BX54" s="129" t="str">
        <f ca="1">IFERROR(IF($F$22="TEMPF",RTD("ice.xl",,"*H",$O54,BX$7,"D",BX$6,,,1)*(9/5)+32,RTD("ice.xl",,"*H",$O54,BX$7,"D",BX$6,,,1)*BX$8),"-")</f>
        <v>-</v>
      </c>
      <c r="BY54" s="94" t="str">
        <f ca="1">IFERROR(IF($F$22="TEMPF",RTD("ice.xl",,"*H",$O54,BY$7,"D",BY$6,,,1)*(9/5)+32,RTD("ice.xl",,"*H",$O54,BY$7,"D",BY$6,,,1)*BY$8),"-")</f>
        <v>-</v>
      </c>
      <c r="BZ54" s="94" t="str">
        <f ca="1">IFERROR(IF($F$22="TEMPF",RTD("ice.xl",,"*H",$O54,BZ$7,"D",BZ$6,,,1)*(9/5)+32,RTD("ice.xl",,"*H",$O54,BZ$7,"D",BZ$6,,,1)*BZ$8),"-")</f>
        <v>-</v>
      </c>
      <c r="CA54" s="103" t="str">
        <f ca="1">IFERROR(IF($F$22="TEMPF",RTD("ice.xl",,"*H",$O54,CA$7,"D",CA$6,,,1)*(9/5),RTD("ice.xl",,"*H",$O54,CA$7,"D",CA$6,,,1)*CA$8),"-")</f>
        <v>-</v>
      </c>
      <c r="CB54" s="104" t="str">
        <f ca="1">IFERROR(IF($F$22="TEMPF",RTD("ice.xl",,"*H",$O54,CB$7,"D",CB$6,,,1)*(9/5),RTD("ice.xl",,"*H",$O54,CB$7,"D",CB$6,,,1)*CB$8),"-")</f>
        <v>-</v>
      </c>
      <c r="CC54" s="129" t="str">
        <f ca="1">IFERROR(IF($F$22="TEMPF",RTD("ice.xl",,"*H",$O54,CC$7,"D",CC$6,,,1)*(9/5)+32,RTD("ice.xl",,"*H",$O54,CC$7,"D",CC$6,,,1)*CC$8),"-")</f>
        <v>-</v>
      </c>
      <c r="CD54" s="94" t="str">
        <f ca="1">IFERROR(IF($F$22="TEMPF",RTD("ice.xl",,"*H",$O54,CD$7,"D",CD$6,,,1)*(9/5)+32,RTD("ice.xl",,"*H",$O54,CD$7,"D",CD$6,,,1)*CD$8),"-")</f>
        <v>-</v>
      </c>
      <c r="CE54" s="94" t="str">
        <f ca="1">IFERROR(IF($F$22="TEMPF",RTD("ice.xl",,"*H",$O54,CE$7,"D",CE$6,,,1)*(9/5)+32,RTD("ice.xl",,"*H",$O54,CE$7,"D",CE$6,,,1)*CE$8),"-")</f>
        <v>-</v>
      </c>
      <c r="CF54" s="103" t="str">
        <f ca="1">IFERROR(IF($F$22="TEMPF",RTD("ice.xl",,"*H",$O54,CF$7,"D",CF$6,,,1)*(9/5),RTD("ice.xl",,"*H",$O54,CF$7,"D",CF$6,,,1)*CF$8),"-")</f>
        <v>-</v>
      </c>
      <c r="CG54" s="104" t="str">
        <f ca="1">IFERROR(IF($F$22="TEMPF",RTD("ice.xl",,"*H",$O54,CG$7,"D",CG$6,,,1)*(9/5),RTD("ice.xl",,"*H",$O54,CG$7,"D",CG$6,,,1)*CG$8),"-")</f>
        <v>-</v>
      </c>
      <c r="CH54" s="129" t="str">
        <f ca="1">IFERROR(IF($F$22="TEMPF",RTD("ice.xl",,"*H",$O54,CH$7,"D",CH$6,,,1)*(9/5)+32,RTD("ice.xl",,"*H",$O54,CH$7,"D",CH$6,,,1)*CH$8),"-")</f>
        <v>-</v>
      </c>
      <c r="CI54" s="94" t="str">
        <f ca="1">IFERROR(IF($F$22="TEMPF",RTD("ice.xl",,"*H",$O54,CI$7,"D",CI$6,,,1)*(9/5)+32,RTD("ice.xl",,"*H",$O54,CI$7,"D",CI$6,,,1)*CI$8),"-")</f>
        <v>-</v>
      </c>
      <c r="CJ54" s="94" t="str">
        <f ca="1">IFERROR(IF($F$22="TEMPF",RTD("ice.xl",,"*H",$O54,CJ$7,"D",CJ$6,,,1)*(9/5)+32,RTD("ice.xl",,"*H",$O54,CJ$7,"D",CJ$6,,,1)*CJ$8),"-")</f>
        <v>-</v>
      </c>
      <c r="CK54" s="103" t="str">
        <f ca="1">IFERROR(IF($F$22="TEMPF",RTD("ice.xl",,"*H",$O54,CK$7,"D",CK$6,,,1)*(9/5),RTD("ice.xl",,"*H",$O54,CK$7,"D",CK$6,,,1)*CK$8),"-")</f>
        <v>-</v>
      </c>
      <c r="CL54" s="104" t="str">
        <f ca="1">IFERROR(IF($F$22="TEMPF",RTD("ice.xl",,"*H",$O54,CL$7,"D",CL$6,,,1)*(9/5),RTD("ice.xl",,"*H",$O54,CL$7,"D",CL$6,,,1)*CL$8),"-")</f>
        <v>-</v>
      </c>
      <c r="CM54" s="101" t="str">
        <f ca="1">IFERROR(IF($F$22="TEMPF",RTD("ice.xl",,"*H",$O54,CM$7,"D",CM$6,,,1)*(9/5)+32,RTD("ice.xl",,"*H",$O54,CM$7,"D",CM$6,,,1)*CM$8),"-")</f>
        <v>-</v>
      </c>
      <c r="CN54" s="102" t="str">
        <f ca="1">IFERROR(IF($F$22="TEMPF",RTD("ice.xl",,"*H",$O54,CN$7,"D",CN$6,,,1)*(9/5)+32,RTD("ice.xl",,"*H",$O54,CN$7,"D",CN$6,,,1)*CN$8),"-")</f>
        <v>-</v>
      </c>
      <c r="CO54" s="102" t="str">
        <f ca="1">IFERROR(IF($F$22="TEMPF",RTD("ice.xl",,"*H",$O54,CO$7,"D",CO$6,,,1)*(9/5)+32,RTD("ice.xl",,"*H",$O54,CO$7,"D",CO$6,,,1)*CO$8),"-")</f>
        <v>-</v>
      </c>
      <c r="CP54" s="103" t="str">
        <f ca="1">IFERROR(IF($F$22="TEMPF",RTD("ice.xl",,"*H",$O54,CP$7,"D",CP$6,,,1)*(9/5),RTD("ice.xl",,"*H",$O54,CP$7,"D",CP$6,,,1)*CP$8),"-")</f>
        <v>-</v>
      </c>
      <c r="CQ54" s="104" t="str">
        <f ca="1">IFERROR(IF($F$22="TEMPF",RTD("ice.xl",,"*H",$O54,CQ$7,"D",CQ$6,,,1)*(9/5),RTD("ice.xl",,"*H",$O54,CQ$7,"D",CQ$6,,,1)*CQ$8),"-")</f>
        <v>-</v>
      </c>
    </row>
    <row r="55" spans="9:95" x14ac:dyDescent="0.35">
      <c r="I55" s="94"/>
      <c r="J55" s="95" t="e">
        <f>VLOOKUP($I55,Master!$R$2:$S$10,2,FALSE)</f>
        <v>#N/A</v>
      </c>
      <c r="K55" s="94"/>
      <c r="L55" s="95" t="str">
        <f t="shared" si="205"/>
        <v>Location</v>
      </c>
      <c r="M55" s="96"/>
      <c r="N55" s="94" t="e">
        <f>VLOOKUP(M55,Master!$E:$F,2,FALSE)</f>
        <v>#N/A</v>
      </c>
      <c r="O55" s="50" t="e">
        <f t="shared" si="206"/>
        <v>#N/A</v>
      </c>
      <c r="P55" s="129" t="str">
        <f ca="1">IFERROR(IF($F$22="TEMPF",RTD("ice.xl",,"*H",$O55,P$7,"D",P$6,,,1)*(9/5)+32,RTD("ice.xl",,"*H",$O55,P$7,"D",P$6,,,1)*P$8),"-")</f>
        <v>-</v>
      </c>
      <c r="Q55" s="94" t="str">
        <f ca="1">IFERROR(IF($F$22="TEMPF",RTD("ice.xl",,"*H",$O55,Q$7,"D",Q$6,,,1)*(9/5)+32,RTD("ice.xl",,"*H",$O55,Q$7,"D",Q$6,,,1)*Q$8),"-")</f>
        <v>-</v>
      </c>
      <c r="R55" s="94" t="str">
        <f ca="1">IFERROR(IF($F$22="TEMPF",RTD("ice.xl",,"*H",$O55,R$7,"D",R$6,,,1)*(9/5)+32,RTD("ice.xl",,"*H",$O55,R$7,"D",R$6,,,1)*R$8),"-")</f>
        <v>-</v>
      </c>
      <c r="S55" s="103" t="str">
        <f ca="1">IFERROR(IF($F$22="TEMPF",RTD("ice.xl",,"*H",$O55,S$7,"D",S$6,,,1)*(9/5),RTD("ice.xl",,"*H",$O55,S$7,"D",S$6,,,1)*S$8),"-")</f>
        <v>-</v>
      </c>
      <c r="T55" s="104" t="str">
        <f ca="1">IFERROR(IF($F$22="TEMPF",RTD("ice.xl",,"*H",$O55,T$7,"D",T$6,,,1)*(9/5),RTD("ice.xl",,"*H",$O55,T$7,"D",T$6,,,1)*T$8),"-")</f>
        <v>-</v>
      </c>
      <c r="U55" s="129" t="str">
        <f ca="1">IFERROR(IF($F$22="TEMPF",RTD("ice.xl",,"*H",$O55,U$7,"D",U$6,,,1)*(9/5)+32,RTD("ice.xl",,"*H",$O55,U$7,"D",U$6,,,1)*U$8),"-")</f>
        <v>-</v>
      </c>
      <c r="V55" s="94" t="str">
        <f ca="1">IFERROR(IF($F$22="TEMPF",RTD("ice.xl",,"*H",$O55,V$7,"D",V$6,,,1)*(9/5)+32,RTD("ice.xl",,"*H",$O55,V$7,"D",V$6,,,1)*V$8),"-")</f>
        <v>-</v>
      </c>
      <c r="W55" s="94" t="str">
        <f ca="1">IFERROR(IF($F$22="TEMPF",RTD("ice.xl",,"*H",$O55,W$7,"D",W$6,,,1)*(9/5)+32,RTD("ice.xl",,"*H",$O55,W$7,"D",W$6,,,1)*W$8),"-")</f>
        <v>-</v>
      </c>
      <c r="X55" s="103" t="str">
        <f ca="1">IFERROR(IF($F$22="TEMPF",RTD("ice.xl",,"*H",$O55,X$7,"D",X$6,,,1)*(9/5),RTD("ice.xl",,"*H",$O55,X$7,"D",X$6,,,1)*X$8),"-")</f>
        <v>-</v>
      </c>
      <c r="Y55" s="104" t="str">
        <f ca="1">IFERROR(IF($F$22="TEMPF",RTD("ice.xl",,"*H",$O55,Y$7,"D",Y$6,,,1)*(9/5),RTD("ice.xl",,"*H",$O55,Y$7,"D",Y$6,,,1)*Y$8),"-")</f>
        <v>-</v>
      </c>
      <c r="Z55" s="129" t="str">
        <f ca="1">IFERROR(IF($F$22="TEMPF",RTD("ice.xl",,"*H",$O55,Z$7,"D",Z$6,,,1)*(9/5)+32,RTD("ice.xl",,"*H",$O55,Z$7,"D",Z$6,,,1)*Z$8),"-")</f>
        <v>-</v>
      </c>
      <c r="AA55" s="94" t="str">
        <f ca="1">IFERROR(IF($F$22="TEMPF",RTD("ice.xl",,"*H",$O55,AA$7,"D",AA$6,,,1)*(9/5)+32,RTD("ice.xl",,"*H",$O55,AA$7,"D",AA$6,,,1)*AA$8),"-")</f>
        <v>-</v>
      </c>
      <c r="AB55" s="94" t="str">
        <f ca="1">IFERROR(IF($F$22="TEMPF",RTD("ice.xl",,"*H",$O55,AB$7,"D",AB$6,,,1)*(9/5)+32,RTD("ice.xl",,"*H",$O55,AB$7,"D",AB$6,,,1)*AB$8),"-")</f>
        <v>-</v>
      </c>
      <c r="AC55" s="103" t="str">
        <f ca="1">IFERROR(IF($F$22="TEMPF",RTD("ice.xl",,"*H",$O55,AC$7,"D",AC$6,,,1)*(9/5),RTD("ice.xl",,"*H",$O55,AC$7,"D",AC$6,,,1)*AC$8),"-")</f>
        <v>-</v>
      </c>
      <c r="AD55" s="104" t="str">
        <f ca="1">IFERROR(IF($F$22="TEMPF",RTD("ice.xl",,"*H",$O55,AD$7,"D",AD$6,,,1)*(9/5),RTD("ice.xl",,"*H",$O55,AD$7,"D",AD$6,,,1)*AD$8),"-")</f>
        <v>-</v>
      </c>
      <c r="AE55" s="129" t="str">
        <f ca="1">IFERROR(IF($F$22="TEMPF",RTD("ice.xl",,"*H",$O55,AE$7,"D",AE$6,,,1)*(9/5)+32,RTD("ice.xl",,"*H",$O55,AE$7,"D",AE$6,,,1)*AE$8),"-")</f>
        <v>-</v>
      </c>
      <c r="AF55" s="94" t="str">
        <f ca="1">IFERROR(IF($F$22="TEMPF",RTD("ice.xl",,"*H",$O55,AF$7,"D",AF$6,,,1)*(9/5)+32,RTD("ice.xl",,"*H",$O55,AF$7,"D",AF$6,,,1)*AF$8),"-")</f>
        <v>-</v>
      </c>
      <c r="AG55" s="94" t="str">
        <f ca="1">IFERROR(IF($F$22="TEMPF",RTD("ice.xl",,"*H",$O55,AG$7,"D",AG$6,,,1)*(9/5)+32,RTD("ice.xl",,"*H",$O55,AG$7,"D",AG$6,,,1)*AG$8),"-")</f>
        <v>-</v>
      </c>
      <c r="AH55" s="103" t="str">
        <f ca="1">IFERROR(IF($F$22="TEMPF",RTD("ice.xl",,"*H",$O55,AH$7,"D",AH$6,,,1)*(9/5),RTD("ice.xl",,"*H",$O55,AH$7,"D",AH$6,,,1)*AH$8),"-")</f>
        <v>-</v>
      </c>
      <c r="AI55" s="104" t="str">
        <f ca="1">IFERROR(IF($F$22="TEMPF",RTD("ice.xl",,"*H",$O55,AI$7,"D",AI$6,,,1)*(9/5),RTD("ice.xl",,"*H",$O55,AI$7,"D",AI$6,,,1)*AI$8),"-")</f>
        <v>-</v>
      </c>
      <c r="AJ55" s="129" t="str">
        <f ca="1">IFERROR(IF($F$22="TEMPF",RTD("ice.xl",,"*H",$O55,AJ$7,"D",AJ$6,,,1)*(9/5)+32,RTD("ice.xl",,"*H",$O55,AJ$7,"D",AJ$6,,,1)*AJ$8),"-")</f>
        <v>-</v>
      </c>
      <c r="AK55" s="94" t="str">
        <f ca="1">IFERROR(IF($F$22="TEMPF",RTD("ice.xl",,"*H",$O55,AK$7,"D",AK$6,,,1)*(9/5)+32,RTD("ice.xl",,"*H",$O55,AK$7,"D",AK$6,,,1)*AK$8),"-")</f>
        <v>-</v>
      </c>
      <c r="AL55" s="94" t="str">
        <f ca="1">IFERROR(IF($F$22="TEMPF",RTD("ice.xl",,"*H",$O55,AL$7,"D",AL$6,,,1)*(9/5)+32,RTD("ice.xl",,"*H",$O55,AL$7,"D",AL$6,,,1)*AL$8),"-")</f>
        <v>-</v>
      </c>
      <c r="AM55" s="103" t="str">
        <f ca="1">IFERROR(IF($F$22="TEMPF",RTD("ice.xl",,"*H",$O55,AM$7,"D",AM$6,,,1)*(9/5),RTD("ice.xl",,"*H",$O55,AM$7,"D",AM$6,,,1)*AM$8),"-")</f>
        <v>-</v>
      </c>
      <c r="AN55" s="104" t="str">
        <f ca="1">IFERROR(IF($F$22="TEMPF",RTD("ice.xl",,"*H",$O55,AN$7,"D",AN$6,,,1)*(9/5),RTD("ice.xl",,"*H",$O55,AN$7,"D",AN$6,,,1)*AN$8),"-")</f>
        <v>-</v>
      </c>
      <c r="AO55" s="129" t="str">
        <f ca="1">IFERROR(IF($F$22="TEMPF",RTD("ice.xl",,"*H",$O55,AO$7,"D",AO$6,,,1)*(9/5)+32,RTD("ice.xl",,"*H",$O55,AO$7,"D",AO$6,,,1)*AO$8),"-")</f>
        <v>-</v>
      </c>
      <c r="AP55" s="94" t="str">
        <f ca="1">IFERROR(IF($F$22="TEMPF",RTD("ice.xl",,"*H",$O55,AP$7,"D",AP$6,,,1)*(9/5)+32,RTD("ice.xl",,"*H",$O55,AP$7,"D",AP$6,,,1)*AP$8),"-")</f>
        <v>-</v>
      </c>
      <c r="AQ55" s="94" t="str">
        <f ca="1">IFERROR(IF($F$22="TEMPF",RTD("ice.xl",,"*H",$O55,AQ$7,"D",AQ$6,,,1)*(9/5)+32,RTD("ice.xl",,"*H",$O55,AQ$7,"D",AQ$6,,,1)*AQ$8),"-")</f>
        <v>-</v>
      </c>
      <c r="AR55" s="103" t="str">
        <f ca="1">IFERROR(IF($F$22="TEMPF",RTD("ice.xl",,"*H",$O55,AR$7,"D",AR$6,,,1)*(9/5),RTD("ice.xl",,"*H",$O55,AR$7,"D",AR$6,,,1)*AR$8),"-")</f>
        <v>-</v>
      </c>
      <c r="AS55" s="104" t="str">
        <f ca="1">IFERROR(IF($F$22="TEMPF",RTD("ice.xl",,"*H",$O55,AS$7,"D",AS$6,,,1)*(9/5),RTD("ice.xl",,"*H",$O55,AS$7,"D",AS$6,,,1)*AS$8),"-")</f>
        <v>-</v>
      </c>
      <c r="AT55" s="129" t="str">
        <f ca="1">IFERROR(IF($F$22="TEMPF",RTD("ice.xl",,"*H",$O55,AT$7,"D",AT$6,,,1)*(9/5)+32,RTD("ice.xl",,"*H",$O55,AT$7,"D",AT$6,,,1)*AT$8),"-")</f>
        <v>-</v>
      </c>
      <c r="AU55" s="94" t="str">
        <f ca="1">IFERROR(IF($F$22="TEMPF",RTD("ice.xl",,"*H",$O55,AU$7,"D",AU$6,,,1)*(9/5)+32,RTD("ice.xl",,"*H",$O55,AU$7,"D",AU$6,,,1)*AU$8),"-")</f>
        <v>-</v>
      </c>
      <c r="AV55" s="94" t="str">
        <f ca="1">IFERROR(IF($F$22="TEMPF",RTD("ice.xl",,"*H",$O55,AV$7,"D",AV$6,,,1)*(9/5)+32,RTD("ice.xl",,"*H",$O55,AV$7,"D",AV$6,,,1)*AV$8),"-")</f>
        <v>-</v>
      </c>
      <c r="AW55" s="103" t="str">
        <f ca="1">IFERROR(IF($F$22="TEMPF",RTD("ice.xl",,"*H",$O55,AW$7,"D",AW$6,,,1)*(9/5),RTD("ice.xl",,"*H",$O55,AW$7,"D",AW$6,,,1)*AW$8),"-")</f>
        <v>-</v>
      </c>
      <c r="AX55" s="104" t="str">
        <f ca="1">IFERROR(IF($F$22="TEMPF",RTD("ice.xl",,"*H",$O55,AX$7,"D",AX$6,,,1)*(9/5),RTD("ice.xl",,"*H",$O55,AX$7,"D",AX$6,,,1)*AX$8),"-")</f>
        <v>-</v>
      </c>
      <c r="AY55" s="129" t="str">
        <f ca="1">IFERROR(IF($F$22="TEMPF",RTD("ice.xl",,"*H",$O55,AY$7,"D",AY$6,,,1)*(9/5)+32,RTD("ice.xl",,"*H",$O55,AY$7,"D",AY$6,,,1)*AY$8),"-")</f>
        <v>-</v>
      </c>
      <c r="AZ55" s="94" t="str">
        <f ca="1">IFERROR(IF($F$22="TEMPF",RTD("ice.xl",,"*H",$O55,AZ$7,"D",AZ$6,,,1)*(9/5)+32,RTD("ice.xl",,"*H",$O55,AZ$7,"D",AZ$6,,,1)*AZ$8),"-")</f>
        <v>-</v>
      </c>
      <c r="BA55" s="94" t="str">
        <f ca="1">IFERROR(IF($F$22="TEMPF",RTD("ice.xl",,"*H",$O55,BA$7,"D",BA$6,,,1)*(9/5)+32,RTD("ice.xl",,"*H",$O55,BA$7,"D",BA$6,,,1)*BA$8),"-")</f>
        <v>-</v>
      </c>
      <c r="BB55" s="103" t="str">
        <f ca="1">IFERROR(IF($F$22="TEMPF",RTD("ice.xl",,"*H",$O55,BB$7,"D",BB$6,,,1)*(9/5),RTD("ice.xl",,"*H",$O55,BB$7,"D",BB$6,,,1)*BB$8),"-")</f>
        <v>-</v>
      </c>
      <c r="BC55" s="104" t="str">
        <f ca="1">IFERROR(IF($F$22="TEMPF",RTD("ice.xl",,"*H",$O55,BC$7,"D",BC$6,,,1)*(9/5),RTD("ice.xl",,"*H",$O55,BC$7,"D",BC$6,,,1)*BC$8),"-")</f>
        <v>-</v>
      </c>
      <c r="BD55" s="129" t="str">
        <f ca="1">IFERROR(IF($F$22="TEMPF",RTD("ice.xl",,"*H",$O55,BD$7,"D",BD$6,,,1)*(9/5)+32,RTD("ice.xl",,"*H",$O55,BD$7,"D",BD$6,,,1)*BD$8),"-")</f>
        <v>-</v>
      </c>
      <c r="BE55" s="94" t="str">
        <f ca="1">IFERROR(IF($F$22="TEMPF",RTD("ice.xl",,"*H",$O55,BE$7,"D",BE$6,,,1)*(9/5)+32,RTD("ice.xl",,"*H",$O55,BE$7,"D",BE$6,,,1)*BE$8),"-")</f>
        <v>-</v>
      </c>
      <c r="BF55" s="94" t="str">
        <f ca="1">IFERROR(IF($F$22="TEMPF",RTD("ice.xl",,"*H",$O55,BF$7,"D",BF$6,,,1)*(9/5)+32,RTD("ice.xl",,"*H",$O55,BF$7,"D",BF$6,,,1)*BF$8),"-")</f>
        <v>-</v>
      </c>
      <c r="BG55" s="103" t="str">
        <f ca="1">IFERROR(IF($F$22="TEMPF",RTD("ice.xl",,"*H",$O55,BG$7,"D",BG$6,,,1)*(9/5),RTD("ice.xl",,"*H",$O55,BG$7,"D",BG$6,,,1)*BG$8),"-")</f>
        <v>-</v>
      </c>
      <c r="BH55" s="104" t="str">
        <f ca="1">IFERROR(IF($F$22="TEMPF",RTD("ice.xl",,"*H",$O55,BH$7,"D",BH$6,,,1)*(9/5),RTD("ice.xl",,"*H",$O55,BH$7,"D",BH$6,,,1)*BH$8),"-")</f>
        <v>-</v>
      </c>
      <c r="BI55" s="129" t="str">
        <f ca="1">IFERROR(IF($F$22="TEMPF",RTD("ice.xl",,"*H",$O55,BI$7,"D",BI$6,,,1)*(9/5)+32,RTD("ice.xl",,"*H",$O55,BI$7,"D",BI$6,,,1)*BI$8),"-")</f>
        <v>-</v>
      </c>
      <c r="BJ55" s="94" t="str">
        <f ca="1">IFERROR(IF($F$22="TEMPF",RTD("ice.xl",,"*H",$O55,BJ$7,"D",BJ$6,,,1)*(9/5)+32,RTD("ice.xl",,"*H",$O55,BJ$7,"D",BJ$6,,,1)*BJ$8),"-")</f>
        <v>-</v>
      </c>
      <c r="BK55" s="94" t="str">
        <f ca="1">IFERROR(IF($F$22="TEMPF",RTD("ice.xl",,"*H",$O55,BK$7,"D",BK$6,,,1)*(9/5)+32,RTD("ice.xl",,"*H",$O55,BK$7,"D",BK$6,,,1)*BK$8),"-")</f>
        <v>-</v>
      </c>
      <c r="BL55" s="103" t="str">
        <f ca="1">IFERROR(IF($F$22="TEMPF",RTD("ice.xl",,"*H",$O55,BL$7,"D",BL$6,,,1)*(9/5),RTD("ice.xl",,"*H",$O55,BL$7,"D",BL$6,,,1)*BL$8),"-")</f>
        <v>-</v>
      </c>
      <c r="BM55" s="104" t="str">
        <f ca="1">IFERROR(IF($F$22="TEMPF",RTD("ice.xl",,"*H",$O55,BM$7,"D",BM$6,,,1)*(9/5),RTD("ice.xl",,"*H",$O55,BM$7,"D",BM$6,,,1)*BM$8),"-")</f>
        <v>-</v>
      </c>
      <c r="BN55" s="129" t="str">
        <f ca="1">IFERROR(IF($F$22="TEMPF",RTD("ice.xl",,"*H",$O55,BN$7,"D",BN$6,,,1)*(9/5)+32,RTD("ice.xl",,"*H",$O55,BN$7,"D",BN$6,,,1)*BN$8),"-")</f>
        <v>-</v>
      </c>
      <c r="BO55" s="94" t="str">
        <f ca="1">IFERROR(IF($F$22="TEMPF",RTD("ice.xl",,"*H",$O55,BO$7,"D",BO$6,,,1)*(9/5)+32,RTD("ice.xl",,"*H",$O55,BO$7,"D",BO$6,,,1)*BO$8),"-")</f>
        <v>-</v>
      </c>
      <c r="BP55" s="94" t="str">
        <f ca="1">IFERROR(IF($F$22="TEMPF",RTD("ice.xl",,"*H",$O55,BP$7,"D",BP$6,,,1)*(9/5)+32,RTD("ice.xl",,"*H",$O55,BP$7,"D",BP$6,,,1)*BP$8),"-")</f>
        <v>-</v>
      </c>
      <c r="BQ55" s="103" t="str">
        <f ca="1">IFERROR(IF($F$22="TEMPF",RTD("ice.xl",,"*H",$O55,BQ$7,"D",BQ$6,,,1)*(9/5),RTD("ice.xl",,"*H",$O55,BQ$7,"D",BQ$6,,,1)*BQ$8),"-")</f>
        <v>-</v>
      </c>
      <c r="BR55" s="104" t="str">
        <f ca="1">IFERROR(IF($F$22="TEMPF",RTD("ice.xl",,"*H",$O55,BR$7,"D",BR$6,,,1)*(9/5),RTD("ice.xl",,"*H",$O55,BR$7,"D",BR$6,,,1)*BR$8),"-")</f>
        <v>-</v>
      </c>
      <c r="BS55" s="129" t="str">
        <f ca="1">IFERROR(IF($F$22="TEMPF",RTD("ice.xl",,"*H",$O55,BS$7,"D",BS$6,,,1)*(9/5)+32,RTD("ice.xl",,"*H",$O55,BS$7,"D",BS$6,,,1)*BS$8),"-")</f>
        <v>-</v>
      </c>
      <c r="BT55" s="94" t="str">
        <f ca="1">IFERROR(IF($F$22="TEMPF",RTD("ice.xl",,"*H",$O55,BT$7,"D",BT$6,,,1)*(9/5)+32,RTD("ice.xl",,"*H",$O55,BT$7,"D",BT$6,,,1)*BT$8),"-")</f>
        <v>-</v>
      </c>
      <c r="BU55" s="94" t="str">
        <f ca="1">IFERROR(IF($F$22="TEMPF",RTD("ice.xl",,"*H",$O55,BU$7,"D",BU$6,,,1)*(9/5)+32,RTD("ice.xl",,"*H",$O55,BU$7,"D",BU$6,,,1)*BU$8),"-")</f>
        <v>-</v>
      </c>
      <c r="BV55" s="103" t="str">
        <f ca="1">IFERROR(IF($F$22="TEMPF",RTD("ice.xl",,"*H",$O55,BV$7,"D",BV$6,,,1)*(9/5),RTD("ice.xl",,"*H",$O55,BV$7,"D",BV$6,,,1)*BV$8),"-")</f>
        <v>-</v>
      </c>
      <c r="BW55" s="104" t="str">
        <f ca="1">IFERROR(IF($F$22="TEMPF",RTD("ice.xl",,"*H",$O55,BW$7,"D",BW$6,,,1)*(9/5),RTD("ice.xl",,"*H",$O55,BW$7,"D",BW$6,,,1)*BW$8),"-")</f>
        <v>-</v>
      </c>
      <c r="BX55" s="129" t="str">
        <f ca="1">IFERROR(IF($F$22="TEMPF",RTD("ice.xl",,"*H",$O55,BX$7,"D",BX$6,,,1)*(9/5)+32,RTD("ice.xl",,"*H",$O55,BX$7,"D",BX$6,,,1)*BX$8),"-")</f>
        <v>-</v>
      </c>
      <c r="BY55" s="94" t="str">
        <f ca="1">IFERROR(IF($F$22="TEMPF",RTD("ice.xl",,"*H",$O55,BY$7,"D",BY$6,,,1)*(9/5)+32,RTD("ice.xl",,"*H",$O55,BY$7,"D",BY$6,,,1)*BY$8),"-")</f>
        <v>-</v>
      </c>
      <c r="BZ55" s="94" t="str">
        <f ca="1">IFERROR(IF($F$22="TEMPF",RTD("ice.xl",,"*H",$O55,BZ$7,"D",BZ$6,,,1)*(9/5)+32,RTD("ice.xl",,"*H",$O55,BZ$7,"D",BZ$6,,,1)*BZ$8),"-")</f>
        <v>-</v>
      </c>
      <c r="CA55" s="103" t="str">
        <f ca="1">IFERROR(IF($F$22="TEMPF",RTD("ice.xl",,"*H",$O55,CA$7,"D",CA$6,,,1)*(9/5),RTD("ice.xl",,"*H",$O55,CA$7,"D",CA$6,,,1)*CA$8),"-")</f>
        <v>-</v>
      </c>
      <c r="CB55" s="104" t="str">
        <f ca="1">IFERROR(IF($F$22="TEMPF",RTD("ice.xl",,"*H",$O55,CB$7,"D",CB$6,,,1)*(9/5),RTD("ice.xl",,"*H",$O55,CB$7,"D",CB$6,,,1)*CB$8),"-")</f>
        <v>-</v>
      </c>
      <c r="CC55" s="129" t="str">
        <f ca="1">IFERROR(IF($F$22="TEMPF",RTD("ice.xl",,"*H",$O55,CC$7,"D",CC$6,,,1)*(9/5)+32,RTD("ice.xl",,"*H",$O55,CC$7,"D",CC$6,,,1)*CC$8),"-")</f>
        <v>-</v>
      </c>
      <c r="CD55" s="94" t="str">
        <f ca="1">IFERROR(IF($F$22="TEMPF",RTD("ice.xl",,"*H",$O55,CD$7,"D",CD$6,,,1)*(9/5)+32,RTD("ice.xl",,"*H",$O55,CD$7,"D",CD$6,,,1)*CD$8),"-")</f>
        <v>-</v>
      </c>
      <c r="CE55" s="94" t="str">
        <f ca="1">IFERROR(IF($F$22="TEMPF",RTD("ice.xl",,"*H",$O55,CE$7,"D",CE$6,,,1)*(9/5)+32,RTD("ice.xl",,"*H",$O55,CE$7,"D",CE$6,,,1)*CE$8),"-")</f>
        <v>-</v>
      </c>
      <c r="CF55" s="103" t="str">
        <f ca="1">IFERROR(IF($F$22="TEMPF",RTD("ice.xl",,"*H",$O55,CF$7,"D",CF$6,,,1)*(9/5),RTD("ice.xl",,"*H",$O55,CF$7,"D",CF$6,,,1)*CF$8),"-")</f>
        <v>-</v>
      </c>
      <c r="CG55" s="104" t="str">
        <f ca="1">IFERROR(IF($F$22="TEMPF",RTD("ice.xl",,"*H",$O55,CG$7,"D",CG$6,,,1)*(9/5),RTD("ice.xl",,"*H",$O55,CG$7,"D",CG$6,,,1)*CG$8),"-")</f>
        <v>-</v>
      </c>
      <c r="CH55" s="129" t="str">
        <f ca="1">IFERROR(IF($F$22="TEMPF",RTD("ice.xl",,"*H",$O55,CH$7,"D",CH$6,,,1)*(9/5)+32,RTD("ice.xl",,"*H",$O55,CH$7,"D",CH$6,,,1)*CH$8),"-")</f>
        <v>-</v>
      </c>
      <c r="CI55" s="94" t="str">
        <f ca="1">IFERROR(IF($F$22="TEMPF",RTD("ice.xl",,"*H",$O55,CI$7,"D",CI$6,,,1)*(9/5)+32,RTD("ice.xl",,"*H",$O55,CI$7,"D",CI$6,,,1)*CI$8),"-")</f>
        <v>-</v>
      </c>
      <c r="CJ55" s="94" t="str">
        <f ca="1">IFERROR(IF($F$22="TEMPF",RTD("ice.xl",,"*H",$O55,CJ$7,"D",CJ$6,,,1)*(9/5)+32,RTD("ice.xl",,"*H",$O55,CJ$7,"D",CJ$6,,,1)*CJ$8),"-")</f>
        <v>-</v>
      </c>
      <c r="CK55" s="103" t="str">
        <f ca="1">IFERROR(IF($F$22="TEMPF",RTD("ice.xl",,"*H",$O55,CK$7,"D",CK$6,,,1)*(9/5),RTD("ice.xl",,"*H",$O55,CK$7,"D",CK$6,,,1)*CK$8),"-")</f>
        <v>-</v>
      </c>
      <c r="CL55" s="104" t="str">
        <f ca="1">IFERROR(IF($F$22="TEMPF",RTD("ice.xl",,"*H",$O55,CL$7,"D",CL$6,,,1)*(9/5),RTD("ice.xl",,"*H",$O55,CL$7,"D",CL$6,,,1)*CL$8),"-")</f>
        <v>-</v>
      </c>
      <c r="CM55" s="101" t="str">
        <f ca="1">IFERROR(IF($F$22="TEMPF",RTD("ice.xl",,"*H",$O55,CM$7,"D",CM$6,,,1)*(9/5)+32,RTD("ice.xl",,"*H",$O55,CM$7,"D",CM$6,,,1)*CM$8),"-")</f>
        <v>-</v>
      </c>
      <c r="CN55" s="102" t="str">
        <f ca="1">IFERROR(IF($F$22="TEMPF",RTD("ice.xl",,"*H",$O55,CN$7,"D",CN$6,,,1)*(9/5)+32,RTD("ice.xl",,"*H",$O55,CN$7,"D",CN$6,,,1)*CN$8),"-")</f>
        <v>-</v>
      </c>
      <c r="CO55" s="102" t="str">
        <f ca="1">IFERROR(IF($F$22="TEMPF",RTD("ice.xl",,"*H",$O55,CO$7,"D",CO$6,,,1)*(9/5)+32,RTD("ice.xl",,"*H",$O55,CO$7,"D",CO$6,,,1)*CO$8),"-")</f>
        <v>-</v>
      </c>
      <c r="CP55" s="103" t="str">
        <f ca="1">IFERROR(IF($F$22="TEMPF",RTD("ice.xl",,"*H",$O55,CP$7,"D",CP$6,,,1)*(9/5),RTD("ice.xl",,"*H",$O55,CP$7,"D",CP$6,,,1)*CP$8),"-")</f>
        <v>-</v>
      </c>
      <c r="CQ55" s="104" t="str">
        <f ca="1">IFERROR(IF($F$22="TEMPF",RTD("ice.xl",,"*H",$O55,CQ$7,"D",CQ$6,,,1)*(9/5),RTD("ice.xl",,"*H",$O55,CQ$7,"D",CQ$6,,,1)*CQ$8),"-")</f>
        <v>-</v>
      </c>
    </row>
    <row r="56" spans="9:95" ht="15" thickBot="1" x14ac:dyDescent="0.4">
      <c r="I56" s="108"/>
      <c r="J56" s="109"/>
      <c r="K56" s="108"/>
      <c r="L56" s="109"/>
      <c r="M56" s="110"/>
      <c r="N56" s="108" t="str">
        <f>IF($C$20="Sum","Sum","Avg")</f>
        <v>Sum</v>
      </c>
      <c r="O56" s="109"/>
      <c r="P56" s="111">
        <f t="shared" ref="P56" ca="1" si="207">IF($C$20="SUM",SUM(P46:P55),AVERAGE(P46:P55))</f>
        <v>0</v>
      </c>
      <c r="Q56" s="112">
        <f t="shared" ref="Q56" ca="1" si="208">IF($C$20="SUM",SUM(Q46:Q55),AVERAGE(Q46:Q55))</f>
        <v>0</v>
      </c>
      <c r="R56" s="112">
        <f t="shared" ref="R56" ca="1" si="209">IF($C$20="SUM",SUM(R46:R55),AVERAGE(R46:R55))</f>
        <v>0</v>
      </c>
      <c r="S56" s="112">
        <f t="shared" ref="S56" ca="1" si="210">IF($C$20="SUM",SUM(S46:S55),AVERAGE(S46:S55))</f>
        <v>0</v>
      </c>
      <c r="T56" s="113">
        <f t="shared" ref="T56" ca="1" si="211">IF($C$20="SUM",SUM(T46:T55),AVERAGE(T46:T55))</f>
        <v>0</v>
      </c>
      <c r="U56" s="111">
        <f t="shared" ref="U56" ca="1" si="212">IF($C$20="SUM",SUM(U46:U55),AVERAGE(U46:U55))</f>
        <v>0</v>
      </c>
      <c r="V56" s="112">
        <f t="shared" ref="V56" ca="1" si="213">IF($C$20="SUM",SUM(V46:V55),AVERAGE(V46:V55))</f>
        <v>0</v>
      </c>
      <c r="W56" s="112">
        <f t="shared" ref="W56" ca="1" si="214">IF($C$20="SUM",SUM(W46:W55),AVERAGE(W46:W55))</f>
        <v>0</v>
      </c>
      <c r="X56" s="112">
        <f t="shared" ref="X56" ca="1" si="215">IF($C$20="SUM",SUM(X46:X55),AVERAGE(X46:X55))</f>
        <v>0</v>
      </c>
      <c r="Y56" s="113">
        <f t="shared" ref="Y56" ca="1" si="216">IF($C$20="SUM",SUM(Y46:Y55),AVERAGE(Y46:Y55))</f>
        <v>0</v>
      </c>
      <c r="Z56" s="111">
        <f t="shared" ref="Z56" ca="1" si="217">IF($C$20="SUM",SUM(Z46:Z55),AVERAGE(Z46:Z55))</f>
        <v>0</v>
      </c>
      <c r="AA56" s="112">
        <f t="shared" ref="AA56" ca="1" si="218">IF($C$20="SUM",SUM(AA46:AA55),AVERAGE(AA46:AA55))</f>
        <v>0</v>
      </c>
      <c r="AB56" s="112">
        <f t="shared" ref="AB56" ca="1" si="219">IF($C$20="SUM",SUM(AB46:AB55),AVERAGE(AB46:AB55))</f>
        <v>0</v>
      </c>
      <c r="AC56" s="112">
        <f t="shared" ref="AC56" ca="1" si="220">IF($C$20="SUM",SUM(AC46:AC55),AVERAGE(AC46:AC55))</f>
        <v>0</v>
      </c>
      <c r="AD56" s="113">
        <f t="shared" ref="AD56" ca="1" si="221">IF($C$20="SUM",SUM(AD46:AD55),AVERAGE(AD46:AD55))</f>
        <v>0</v>
      </c>
      <c r="AE56" s="111">
        <f t="shared" ref="AE56" ca="1" si="222">IF($C$20="SUM",SUM(AE46:AE55),AVERAGE(AE46:AE55))</f>
        <v>0</v>
      </c>
      <c r="AF56" s="112">
        <f t="shared" ref="AF56" ca="1" si="223">IF($C$20="SUM",SUM(AF46:AF55),AVERAGE(AF46:AF55))</f>
        <v>0</v>
      </c>
      <c r="AG56" s="112">
        <f t="shared" ref="AG56" ca="1" si="224">IF($C$20="SUM",SUM(AG46:AG55),AVERAGE(AG46:AG55))</f>
        <v>0</v>
      </c>
      <c r="AH56" s="112">
        <f t="shared" ref="AH56" ca="1" si="225">IF($C$20="SUM",SUM(AH46:AH55),AVERAGE(AH46:AH55))</f>
        <v>0</v>
      </c>
      <c r="AI56" s="113">
        <f t="shared" ref="AI56" ca="1" si="226">IF($C$20="SUM",SUM(AI46:AI55),AVERAGE(AI46:AI55))</f>
        <v>0</v>
      </c>
      <c r="AJ56" s="111">
        <f t="shared" ref="AJ56" ca="1" si="227">IF($C$20="SUM",SUM(AJ46:AJ55),AVERAGE(AJ46:AJ55))</f>
        <v>0</v>
      </c>
      <c r="AK56" s="112">
        <f t="shared" ref="AK56" ca="1" si="228">IF($C$20="SUM",SUM(AK46:AK55),AVERAGE(AK46:AK55))</f>
        <v>0</v>
      </c>
      <c r="AL56" s="112">
        <f t="shared" ref="AL56" ca="1" si="229">IF($C$20="SUM",SUM(AL46:AL55),AVERAGE(AL46:AL55))</f>
        <v>0</v>
      </c>
      <c r="AM56" s="112">
        <f t="shared" ref="AM56" ca="1" si="230">IF($C$20="SUM",SUM(AM46:AM55),AVERAGE(AM46:AM55))</f>
        <v>0</v>
      </c>
      <c r="AN56" s="113">
        <f t="shared" ref="AN56" ca="1" si="231">IF($C$20="SUM",SUM(AN46:AN55),AVERAGE(AN46:AN55))</f>
        <v>0</v>
      </c>
      <c r="AO56" s="111">
        <f t="shared" ref="AO56" ca="1" si="232">IF($C$20="SUM",SUM(AO46:AO55),AVERAGE(AO46:AO55))</f>
        <v>0</v>
      </c>
      <c r="AP56" s="112">
        <f t="shared" ref="AP56" ca="1" si="233">IF($C$20="SUM",SUM(AP46:AP55),AVERAGE(AP46:AP55))</f>
        <v>0</v>
      </c>
      <c r="AQ56" s="112">
        <f t="shared" ref="AQ56" ca="1" si="234">IF($C$20="SUM",SUM(AQ46:AQ55),AVERAGE(AQ46:AQ55))</f>
        <v>0</v>
      </c>
      <c r="AR56" s="112">
        <f t="shared" ref="AR56" ca="1" si="235">IF($C$20="SUM",SUM(AR46:AR55),AVERAGE(AR46:AR55))</f>
        <v>0</v>
      </c>
      <c r="AS56" s="113">
        <f t="shared" ref="AS56" ca="1" si="236">IF($C$20="SUM",SUM(AS46:AS55),AVERAGE(AS46:AS55))</f>
        <v>0</v>
      </c>
      <c r="AT56" s="111">
        <f t="shared" ref="AT56" ca="1" si="237">IF($C$20="SUM",SUM(AT46:AT55),AVERAGE(AT46:AT55))</f>
        <v>0</v>
      </c>
      <c r="AU56" s="112">
        <f t="shared" ref="AU56" ca="1" si="238">IF($C$20="SUM",SUM(AU46:AU55),AVERAGE(AU46:AU55))</f>
        <v>0</v>
      </c>
      <c r="AV56" s="112">
        <f t="shared" ref="AV56" ca="1" si="239">IF($C$20="SUM",SUM(AV46:AV55),AVERAGE(AV46:AV55))</f>
        <v>0</v>
      </c>
      <c r="AW56" s="112">
        <f t="shared" ref="AW56" ca="1" si="240">IF($C$20="SUM",SUM(AW46:AW55),AVERAGE(AW46:AW55))</f>
        <v>0</v>
      </c>
      <c r="AX56" s="113">
        <f t="shared" ref="AX56" ca="1" si="241">IF($C$20="SUM",SUM(AX46:AX55),AVERAGE(AX46:AX55))</f>
        <v>0</v>
      </c>
      <c r="AY56" s="111">
        <f t="shared" ref="AY56" ca="1" si="242">IF($C$20="SUM",SUM(AY46:AY55),AVERAGE(AY46:AY55))</f>
        <v>0</v>
      </c>
      <c r="AZ56" s="112">
        <f t="shared" ref="AZ56" ca="1" si="243">IF($C$20="SUM",SUM(AZ46:AZ55),AVERAGE(AZ46:AZ55))</f>
        <v>0</v>
      </c>
      <c r="BA56" s="112">
        <f t="shared" ref="BA56" ca="1" si="244">IF($C$20="SUM",SUM(BA46:BA55),AVERAGE(BA46:BA55))</f>
        <v>0</v>
      </c>
      <c r="BB56" s="112">
        <f t="shared" ref="BB56" ca="1" si="245">IF($C$20="SUM",SUM(BB46:BB55),AVERAGE(BB46:BB55))</f>
        <v>0</v>
      </c>
      <c r="BC56" s="113">
        <f t="shared" ref="BC56" ca="1" si="246">IF($C$20="SUM",SUM(BC46:BC55),AVERAGE(BC46:BC55))</f>
        <v>0</v>
      </c>
      <c r="BD56" s="111">
        <f t="shared" ref="BD56" ca="1" si="247">IF($C$20="SUM",SUM(BD46:BD55),AVERAGE(BD46:BD55))</f>
        <v>0</v>
      </c>
      <c r="BE56" s="112">
        <f t="shared" ref="BE56" ca="1" si="248">IF($C$20="SUM",SUM(BE46:BE55),AVERAGE(BE46:BE55))</f>
        <v>0</v>
      </c>
      <c r="BF56" s="112">
        <f t="shared" ref="BF56" ca="1" si="249">IF($C$20="SUM",SUM(BF46:BF55),AVERAGE(BF46:BF55))</f>
        <v>0</v>
      </c>
      <c r="BG56" s="112">
        <f t="shared" ref="BG56" ca="1" si="250">IF($C$20="SUM",SUM(BG46:BG55),AVERAGE(BG46:BG55))</f>
        <v>0</v>
      </c>
      <c r="BH56" s="113">
        <f t="shared" ref="BH56" ca="1" si="251">IF($C$20="SUM",SUM(BH46:BH55),AVERAGE(BH46:BH55))</f>
        <v>0</v>
      </c>
      <c r="BI56" s="111">
        <f t="shared" ref="BI56" ca="1" si="252">IF($C$20="SUM",SUM(BI46:BI55),AVERAGE(BI46:BI55))</f>
        <v>0</v>
      </c>
      <c r="BJ56" s="112">
        <f t="shared" ref="BJ56" ca="1" si="253">IF($C$20="SUM",SUM(BJ46:BJ55),AVERAGE(BJ46:BJ55))</f>
        <v>0</v>
      </c>
      <c r="BK56" s="112">
        <f t="shared" ref="BK56" ca="1" si="254">IF($C$20="SUM",SUM(BK46:BK55),AVERAGE(BK46:BK55))</f>
        <v>0</v>
      </c>
      <c r="BL56" s="112">
        <f t="shared" ref="BL56" ca="1" si="255">IF($C$20="SUM",SUM(BL46:BL55),AVERAGE(BL46:BL55))</f>
        <v>0</v>
      </c>
      <c r="BM56" s="113">
        <f t="shared" ref="BM56" ca="1" si="256">IF($C$20="SUM",SUM(BM46:BM55),AVERAGE(BM46:BM55))</f>
        <v>0</v>
      </c>
      <c r="BN56" s="111">
        <f t="shared" ref="BN56" ca="1" si="257">IF($C$20="SUM",SUM(BN46:BN55),AVERAGE(BN46:BN55))</f>
        <v>0</v>
      </c>
      <c r="BO56" s="112">
        <f t="shared" ref="BO56" ca="1" si="258">IF($C$20="SUM",SUM(BO46:BO55),AVERAGE(BO46:BO55))</f>
        <v>0</v>
      </c>
      <c r="BP56" s="112">
        <f t="shared" ref="BP56" ca="1" si="259">IF($C$20="SUM",SUM(BP46:BP55),AVERAGE(BP46:BP55))</f>
        <v>0</v>
      </c>
      <c r="BQ56" s="112">
        <f t="shared" ref="BQ56" ca="1" si="260">IF($C$20="SUM",SUM(BQ46:BQ55),AVERAGE(BQ46:BQ55))</f>
        <v>0</v>
      </c>
      <c r="BR56" s="113">
        <f t="shared" ref="BR56" ca="1" si="261">IF($C$20="SUM",SUM(BR46:BR55),AVERAGE(BR46:BR55))</f>
        <v>0</v>
      </c>
      <c r="BS56" s="111">
        <f t="shared" ref="BS56" ca="1" si="262">IF($C$20="SUM",SUM(BS46:BS55),AVERAGE(BS46:BS55))</f>
        <v>0</v>
      </c>
      <c r="BT56" s="112">
        <f t="shared" ref="BT56" ca="1" si="263">IF($C$20="SUM",SUM(BT46:BT55),AVERAGE(BT46:BT55))</f>
        <v>0</v>
      </c>
      <c r="BU56" s="112">
        <f t="shared" ref="BU56" ca="1" si="264">IF($C$20="SUM",SUM(BU46:BU55),AVERAGE(BU46:BU55))</f>
        <v>0</v>
      </c>
      <c r="BV56" s="112">
        <f t="shared" ref="BV56" ca="1" si="265">IF($C$20="SUM",SUM(BV46:BV55),AVERAGE(BV46:BV55))</f>
        <v>0</v>
      </c>
      <c r="BW56" s="113">
        <f t="shared" ref="BW56" ca="1" si="266">IF($C$20="SUM",SUM(BW46:BW55),AVERAGE(BW46:BW55))</f>
        <v>0</v>
      </c>
      <c r="BX56" s="111">
        <f t="shared" ref="BX56" ca="1" si="267">IF($C$20="SUM",SUM(BX46:BX55),AVERAGE(BX46:BX55))</f>
        <v>0</v>
      </c>
      <c r="BY56" s="112">
        <f t="shared" ref="BY56" ca="1" si="268">IF($C$20="SUM",SUM(BY46:BY55),AVERAGE(BY46:BY55))</f>
        <v>0</v>
      </c>
      <c r="BZ56" s="112">
        <f t="shared" ref="BZ56" ca="1" si="269">IF($C$20="SUM",SUM(BZ46:BZ55),AVERAGE(BZ46:BZ55))</f>
        <v>0</v>
      </c>
      <c r="CA56" s="112">
        <f t="shared" ref="CA56" ca="1" si="270">IF($C$20="SUM",SUM(CA46:CA55),AVERAGE(CA46:CA55))</f>
        <v>0</v>
      </c>
      <c r="CB56" s="113">
        <f t="shared" ref="CB56" ca="1" si="271">IF($C$20="SUM",SUM(CB46:CB55),AVERAGE(CB46:CB55))</f>
        <v>0</v>
      </c>
      <c r="CC56" s="111">
        <f t="shared" ref="CC56" ca="1" si="272">IF($C$20="SUM",SUM(CC46:CC55),AVERAGE(CC46:CC55))</f>
        <v>0</v>
      </c>
      <c r="CD56" s="112">
        <f t="shared" ref="CD56" ca="1" si="273">IF($C$20="SUM",SUM(CD46:CD55),AVERAGE(CD46:CD55))</f>
        <v>0</v>
      </c>
      <c r="CE56" s="112">
        <f t="shared" ref="CE56" ca="1" si="274">IF($C$20="SUM",SUM(CE46:CE55),AVERAGE(CE46:CE55))</f>
        <v>0</v>
      </c>
      <c r="CF56" s="112">
        <f t="shared" ref="CF56" ca="1" si="275">IF($C$20="SUM",SUM(CF46:CF55),AVERAGE(CF46:CF55))</f>
        <v>0</v>
      </c>
      <c r="CG56" s="113">
        <f t="shared" ref="CG56" ca="1" si="276">IF($C$20="SUM",SUM(CG46:CG55),AVERAGE(CG46:CG55))</f>
        <v>0</v>
      </c>
      <c r="CH56" s="111">
        <f t="shared" ref="CH56" ca="1" si="277">IF($C$20="SUM",SUM(CH46:CH55),AVERAGE(CH46:CH55))</f>
        <v>0</v>
      </c>
      <c r="CI56" s="112">
        <f t="shared" ref="CI56" ca="1" si="278">IF($C$20="SUM",SUM(CI46:CI55),AVERAGE(CI46:CI55))</f>
        <v>0</v>
      </c>
      <c r="CJ56" s="112">
        <f t="shared" ref="CJ56" ca="1" si="279">IF($C$20="SUM",SUM(CJ46:CJ55),AVERAGE(CJ46:CJ55))</f>
        <v>0</v>
      </c>
      <c r="CK56" s="112">
        <f t="shared" ref="CK56" ca="1" si="280">IF($C$20="SUM",SUM(CK46:CK55),AVERAGE(CK46:CK55))</f>
        <v>0</v>
      </c>
      <c r="CL56" s="113">
        <f t="shared" ref="CL56" ca="1" si="281">IF($C$20="SUM",SUM(CL46:CL55),AVERAGE(CL46:CL55))</f>
        <v>0</v>
      </c>
      <c r="CM56" s="114">
        <f t="shared" ref="CM56" ca="1" si="282">IF($C$20="SUM",SUM(CM46:CM55),AVERAGE(CM46:CM55))</f>
        <v>0</v>
      </c>
      <c r="CN56" s="115">
        <f t="shared" ref="CN56" ca="1" si="283">IF($C$20="SUM",SUM(CN46:CN55),AVERAGE(CN46:CN55))</f>
        <v>0</v>
      </c>
      <c r="CO56" s="115">
        <f t="shared" ref="CO56" ca="1" si="284">IF($C$20="SUM",SUM(CO46:CO55),AVERAGE(CO46:CO55))</f>
        <v>0</v>
      </c>
      <c r="CP56" s="112">
        <f t="shared" ref="CP56" ca="1" si="285">IF($C$20="SUM",SUM(CP46:CP55),AVERAGE(CP46:CP55))</f>
        <v>0</v>
      </c>
      <c r="CQ56" s="113">
        <f t="shared" ref="CQ56" ca="1" si="286">IF($C$20="SUM",SUM(CQ46:CQ55),AVERAGE(CQ46:CQ55))</f>
        <v>0</v>
      </c>
    </row>
    <row r="57" spans="9:95" ht="78" thickBot="1" x14ac:dyDescent="0.4">
      <c r="I57" s="81"/>
      <c r="J57" s="82"/>
      <c r="K57" s="81" t="s">
        <v>3190</v>
      </c>
      <c r="L57" s="82" t="s">
        <v>3204</v>
      </c>
      <c r="M57" s="81" t="s">
        <v>0</v>
      </c>
      <c r="N57" s="81" t="s">
        <v>3191</v>
      </c>
      <c r="O57" s="83" t="s">
        <v>3203</v>
      </c>
      <c r="P57" s="87" t="str">
        <f t="shared" ref="P57:T57" si="287">P9</f>
        <v>Max</v>
      </c>
      <c r="Q57" s="88" t="str">
        <f t="shared" si="287"/>
        <v>Avg</v>
      </c>
      <c r="R57" s="88" t="str">
        <f t="shared" si="287"/>
        <v>Min</v>
      </c>
      <c r="S57" s="85" t="str">
        <f t="shared" si="287"/>
        <v>2M Daily Avg Temp CHNG 2 Forecast Prior</v>
      </c>
      <c r="T57" s="86" t="str">
        <f t="shared" si="287"/>
        <v>2M Daily Avg Temp official 30yr Anomaly</v>
      </c>
      <c r="U57" s="87" t="str">
        <f t="shared" ref="U57:Y57" si="288">P9</f>
        <v>Max</v>
      </c>
      <c r="V57" s="88" t="str">
        <f t="shared" si="288"/>
        <v>Avg</v>
      </c>
      <c r="W57" s="88" t="str">
        <f t="shared" si="288"/>
        <v>Min</v>
      </c>
      <c r="X57" s="85" t="str">
        <f t="shared" si="288"/>
        <v>2M Daily Avg Temp CHNG 2 Forecast Prior</v>
      </c>
      <c r="Y57" s="86" t="str">
        <f t="shared" si="288"/>
        <v>2M Daily Avg Temp official 30yr Anomaly</v>
      </c>
      <c r="Z57" s="87" t="str">
        <f t="shared" ref="Z57:AD57" si="289">P9</f>
        <v>Max</v>
      </c>
      <c r="AA57" s="88" t="str">
        <f t="shared" si="289"/>
        <v>Avg</v>
      </c>
      <c r="AB57" s="88" t="str">
        <f t="shared" si="289"/>
        <v>Min</v>
      </c>
      <c r="AC57" s="85" t="str">
        <f t="shared" si="289"/>
        <v>2M Daily Avg Temp CHNG 2 Forecast Prior</v>
      </c>
      <c r="AD57" s="86" t="str">
        <f t="shared" si="289"/>
        <v>2M Daily Avg Temp official 30yr Anomaly</v>
      </c>
      <c r="AE57" s="87" t="str">
        <f t="shared" ref="AE57" si="290">P57</f>
        <v>Max</v>
      </c>
      <c r="AF57" s="88" t="str">
        <f t="shared" ref="AF57" si="291">Q57</f>
        <v>Avg</v>
      </c>
      <c r="AG57" s="88" t="str">
        <f t="shared" ref="AG57" si="292">R57</f>
        <v>Min</v>
      </c>
      <c r="AH57" s="85" t="str">
        <f t="shared" ref="AH57" si="293">S57</f>
        <v>2M Daily Avg Temp CHNG 2 Forecast Prior</v>
      </c>
      <c r="AI57" s="86" t="str">
        <f t="shared" ref="AI57" si="294">T57</f>
        <v>2M Daily Avg Temp official 30yr Anomaly</v>
      </c>
      <c r="AJ57" s="87" t="str">
        <f t="shared" ref="AJ57" si="295">P57</f>
        <v>Max</v>
      </c>
      <c r="AK57" s="88" t="str">
        <f t="shared" ref="AK57" si="296">Q57</f>
        <v>Avg</v>
      </c>
      <c r="AL57" s="88" t="str">
        <f t="shared" ref="AL57" si="297">R57</f>
        <v>Min</v>
      </c>
      <c r="AM57" s="85" t="str">
        <f t="shared" ref="AM57" si="298">S57</f>
        <v>2M Daily Avg Temp CHNG 2 Forecast Prior</v>
      </c>
      <c r="AN57" s="86" t="str">
        <f t="shared" ref="AN57" si="299">T57</f>
        <v>2M Daily Avg Temp official 30yr Anomaly</v>
      </c>
      <c r="AO57" s="87" t="str">
        <f t="shared" ref="AO57" si="300">P57</f>
        <v>Max</v>
      </c>
      <c r="AP57" s="88" t="str">
        <f t="shared" ref="AP57" si="301">Q57</f>
        <v>Avg</v>
      </c>
      <c r="AQ57" s="88" t="str">
        <f t="shared" ref="AQ57" si="302">R57</f>
        <v>Min</v>
      </c>
      <c r="AR57" s="85" t="str">
        <f t="shared" ref="AR57" si="303">S57</f>
        <v>2M Daily Avg Temp CHNG 2 Forecast Prior</v>
      </c>
      <c r="AS57" s="86" t="str">
        <f t="shared" ref="AS57" si="304">T57</f>
        <v>2M Daily Avg Temp official 30yr Anomaly</v>
      </c>
      <c r="AT57" s="87" t="str">
        <f t="shared" ref="AT57" si="305">P57</f>
        <v>Max</v>
      </c>
      <c r="AU57" s="88" t="str">
        <f t="shared" ref="AU57" si="306">Q57</f>
        <v>Avg</v>
      </c>
      <c r="AV57" s="88" t="str">
        <f t="shared" ref="AV57" si="307">R57</f>
        <v>Min</v>
      </c>
      <c r="AW57" s="85" t="str">
        <f t="shared" ref="AW57" si="308">S57</f>
        <v>2M Daily Avg Temp CHNG 2 Forecast Prior</v>
      </c>
      <c r="AX57" s="86" t="str">
        <f t="shared" ref="AX57" si="309">T57</f>
        <v>2M Daily Avg Temp official 30yr Anomaly</v>
      </c>
      <c r="AY57" s="87" t="str">
        <f t="shared" ref="AY57" si="310">P57</f>
        <v>Max</v>
      </c>
      <c r="AZ57" s="88" t="str">
        <f t="shared" ref="AZ57" si="311">Q57</f>
        <v>Avg</v>
      </c>
      <c r="BA57" s="88" t="str">
        <f t="shared" ref="BA57" si="312">R57</f>
        <v>Min</v>
      </c>
      <c r="BB57" s="85" t="str">
        <f t="shared" ref="BB57" si="313">S57</f>
        <v>2M Daily Avg Temp CHNG 2 Forecast Prior</v>
      </c>
      <c r="BC57" s="86" t="str">
        <f t="shared" ref="BC57" si="314">T57</f>
        <v>2M Daily Avg Temp official 30yr Anomaly</v>
      </c>
      <c r="BD57" s="87" t="str">
        <f t="shared" ref="BD57" si="315">P57</f>
        <v>Max</v>
      </c>
      <c r="BE57" s="88" t="str">
        <f t="shared" ref="BE57" si="316">Q57</f>
        <v>Avg</v>
      </c>
      <c r="BF57" s="88" t="str">
        <f t="shared" ref="BF57" si="317">R57</f>
        <v>Min</v>
      </c>
      <c r="BG57" s="85" t="str">
        <f t="shared" ref="BG57" si="318">S57</f>
        <v>2M Daily Avg Temp CHNG 2 Forecast Prior</v>
      </c>
      <c r="BH57" s="86" t="str">
        <f t="shared" ref="BH57" si="319">T57</f>
        <v>2M Daily Avg Temp official 30yr Anomaly</v>
      </c>
      <c r="BI57" s="87" t="str">
        <f t="shared" ref="BI57" si="320">P57</f>
        <v>Max</v>
      </c>
      <c r="BJ57" s="88" t="str">
        <f t="shared" ref="BJ57" si="321">Q57</f>
        <v>Avg</v>
      </c>
      <c r="BK57" s="88" t="str">
        <f t="shared" ref="BK57" si="322">R57</f>
        <v>Min</v>
      </c>
      <c r="BL57" s="85" t="str">
        <f t="shared" ref="BL57" si="323">S57</f>
        <v>2M Daily Avg Temp CHNG 2 Forecast Prior</v>
      </c>
      <c r="BM57" s="86" t="str">
        <f t="shared" ref="BM57" si="324">T57</f>
        <v>2M Daily Avg Temp official 30yr Anomaly</v>
      </c>
      <c r="BN57" s="87" t="str">
        <f t="shared" ref="BN57" si="325">P57</f>
        <v>Max</v>
      </c>
      <c r="BO57" s="88" t="str">
        <f t="shared" ref="BO57" si="326">Q57</f>
        <v>Avg</v>
      </c>
      <c r="BP57" s="88" t="str">
        <f t="shared" ref="BP57" si="327">R57</f>
        <v>Min</v>
      </c>
      <c r="BQ57" s="85" t="str">
        <f t="shared" ref="BQ57" si="328">S57</f>
        <v>2M Daily Avg Temp CHNG 2 Forecast Prior</v>
      </c>
      <c r="BR57" s="86" t="str">
        <f t="shared" ref="BR57" si="329">T57</f>
        <v>2M Daily Avg Temp official 30yr Anomaly</v>
      </c>
      <c r="BS57" s="87" t="str">
        <f t="shared" ref="BS57" si="330">P57</f>
        <v>Max</v>
      </c>
      <c r="BT57" s="88" t="str">
        <f t="shared" ref="BT57" si="331">Q57</f>
        <v>Avg</v>
      </c>
      <c r="BU57" s="88" t="str">
        <f t="shared" ref="BU57" si="332">R57</f>
        <v>Min</v>
      </c>
      <c r="BV57" s="85" t="str">
        <f t="shared" ref="BV57" si="333">S57</f>
        <v>2M Daily Avg Temp CHNG 2 Forecast Prior</v>
      </c>
      <c r="BW57" s="86" t="str">
        <f t="shared" ref="BW57" si="334">T57</f>
        <v>2M Daily Avg Temp official 30yr Anomaly</v>
      </c>
      <c r="BX57" s="87" t="str">
        <f t="shared" ref="BX57" si="335">P57</f>
        <v>Max</v>
      </c>
      <c r="BY57" s="88" t="str">
        <f t="shared" ref="BY57" si="336">Q57</f>
        <v>Avg</v>
      </c>
      <c r="BZ57" s="88" t="str">
        <f t="shared" ref="BZ57" si="337">R57</f>
        <v>Min</v>
      </c>
      <c r="CA57" s="85" t="str">
        <f t="shared" ref="CA57" si="338">S57</f>
        <v>2M Daily Avg Temp CHNG 2 Forecast Prior</v>
      </c>
      <c r="CB57" s="86" t="str">
        <f t="shared" ref="CB57" si="339">T57</f>
        <v>2M Daily Avg Temp official 30yr Anomaly</v>
      </c>
      <c r="CC57" s="87" t="str">
        <f t="shared" ref="CC57" si="340">P57</f>
        <v>Max</v>
      </c>
      <c r="CD57" s="88" t="str">
        <f t="shared" ref="CD57" si="341">Q57</f>
        <v>Avg</v>
      </c>
      <c r="CE57" s="88" t="str">
        <f t="shared" ref="CE57" si="342">R57</f>
        <v>Min</v>
      </c>
      <c r="CF57" s="85" t="str">
        <f t="shared" ref="CF57" si="343">S57</f>
        <v>2M Daily Avg Temp CHNG 2 Forecast Prior</v>
      </c>
      <c r="CG57" s="86" t="str">
        <f t="shared" ref="CG57" si="344">T57</f>
        <v>2M Daily Avg Temp official 30yr Anomaly</v>
      </c>
      <c r="CH57" s="87" t="str">
        <f t="shared" ref="CH57" si="345">P57</f>
        <v>Max</v>
      </c>
      <c r="CI57" s="88" t="str">
        <f t="shared" ref="CI57" si="346">Q57</f>
        <v>Avg</v>
      </c>
      <c r="CJ57" s="88" t="str">
        <f t="shared" ref="CJ57" si="347">R57</f>
        <v>Min</v>
      </c>
      <c r="CK57" s="85" t="str">
        <f t="shared" ref="CK57" si="348">S57</f>
        <v>2M Daily Avg Temp CHNG 2 Forecast Prior</v>
      </c>
      <c r="CL57" s="86" t="str">
        <f t="shared" ref="CL57" si="349">T57</f>
        <v>2M Daily Avg Temp official 30yr Anomaly</v>
      </c>
      <c r="CM57" s="90" t="str">
        <f t="shared" ref="CM57" si="350">P57</f>
        <v>Max</v>
      </c>
      <c r="CN57" s="91" t="str">
        <f t="shared" ref="CN57" si="351">Q57</f>
        <v>Avg</v>
      </c>
      <c r="CO57" s="91" t="str">
        <f t="shared" ref="CO57" si="352">R57</f>
        <v>Min</v>
      </c>
      <c r="CP57" s="85" t="str">
        <f t="shared" ref="CP57" si="353">S57</f>
        <v>2M Daily Avg Temp CHNG 2 Forecast Prior</v>
      </c>
      <c r="CQ57" s="86" t="str">
        <f t="shared" ref="CQ57" si="354">T57</f>
        <v>2M Daily Avg Temp official 30yr Anomaly</v>
      </c>
    </row>
    <row r="58" spans="9:95" x14ac:dyDescent="0.35">
      <c r="I58" s="94"/>
      <c r="J58" s="95" t="e">
        <f>VLOOKUP($I58,Master!$R$2:$S$10,2,FALSE)</f>
        <v>#N/A</v>
      </c>
      <c r="K58" s="94"/>
      <c r="L58" s="95" t="str">
        <f t="shared" ref="L58:L67" si="355">SUBSTITUTE(K58," ","")&amp;"Location"</f>
        <v>Location</v>
      </c>
      <c r="M58" s="96"/>
      <c r="N58" s="94" t="e">
        <f>VLOOKUP(M58,Master!$E:$F,2,FALSE)</f>
        <v>#N/A</v>
      </c>
      <c r="O58" s="50" t="e">
        <f t="shared" ref="O58:O67" si="356">$N58&amp;" "&amp;$O$7&amp;$F$13&amp;"-"&amp;$F$12</f>
        <v>#N/A</v>
      </c>
      <c r="P58" s="127" t="str">
        <f ca="1">IFERROR(IF($F$22="TEMPF",RTD("ice.xl",,"*H",$O58,P$7,"D",P$6,,,1)*(9/5)+32,RTD("ice.xl",,"*H",$O58,P$7,"D",P$6,,,1)*P$8),"-")</f>
        <v>-</v>
      </c>
      <c r="Q58" s="128" t="str">
        <f ca="1">IFERROR(IF($F$22="TEMPF",RTD("ice.xl",,"*H",$O58,Q$7,"D",Q$6,,,1)*(9/5)+32,RTD("ice.xl",,"*H",$O58,Q$7,"D",Q$6,,,1)*Q$8),"-")</f>
        <v>-</v>
      </c>
      <c r="R58" s="128" t="str">
        <f ca="1">IFERROR(IF($F$22="TEMPF",RTD("ice.xl",,"*H",$O58,R$7,"D",R$6,,,1)*(9/5)+32,RTD("ice.xl",,"*H",$O58,R$7,"D",R$6,,,1)*R$8),"-")</f>
        <v>-</v>
      </c>
      <c r="S58" s="99" t="str">
        <f ca="1">IFERROR(IF($F$22="TEMPF",RTD("ice.xl",,"*H",$O58,S$7,"D",S$6,,,1)*(9/5),RTD("ice.xl",,"*H",$O58,S$7,"D",S$6,,,1)*S$8),"-")</f>
        <v>-</v>
      </c>
      <c r="T58" s="100" t="str">
        <f ca="1">IFERROR(IF($F$22="TEMPF",RTD("ice.xl",,"*H",$O58,T$7,"D",T$6,,,1)*(9/5),RTD("ice.xl",,"*H",$O58,T$7,"D",T$6,,,1)*T$8),"-")</f>
        <v>-</v>
      </c>
      <c r="U58" s="127" t="str">
        <f ca="1">IFERROR(IF($F$22="TEMPF",RTD("ice.xl",,"*H",$O58,U$7,"D",U$6,,,1)*(9/5)+32,RTD("ice.xl",,"*H",$O58,U$7,"D",U$6,,,1)*U$8),"-")</f>
        <v>-</v>
      </c>
      <c r="V58" s="128" t="str">
        <f ca="1">IFERROR(IF($F$22="TEMPF",RTD("ice.xl",,"*H",$O58,V$7,"D",V$6,,,1)*(9/5)+32,RTD("ice.xl",,"*H",$O58,V$7,"D",V$6,,,1)*V$8),"-")</f>
        <v>-</v>
      </c>
      <c r="W58" s="128" t="str">
        <f ca="1">IFERROR(IF($F$22="TEMPF",RTD("ice.xl",,"*H",$O58,W$7,"D",W$6,,,1)*(9/5)+32,RTD("ice.xl",,"*H",$O58,W$7,"D",W$6,,,1)*W$8),"-")</f>
        <v>-</v>
      </c>
      <c r="X58" s="99" t="str">
        <f ca="1">IFERROR(IF($F$22="TEMPF",RTD("ice.xl",,"*H",$O58,X$7,"D",X$6,,,1)*(9/5),RTD("ice.xl",,"*H",$O58,X$7,"D",X$6,,,1)*X$8),"-")</f>
        <v>-</v>
      </c>
      <c r="Y58" s="100" t="str">
        <f ca="1">IFERROR(IF($F$22="TEMPF",RTD("ice.xl",,"*H",$O58,Y$7,"D",Y$6,,,1)*(9/5),RTD("ice.xl",,"*H",$O58,Y$7,"D",Y$6,,,1)*Y$8),"-")</f>
        <v>-</v>
      </c>
      <c r="Z58" s="127" t="str">
        <f ca="1">IFERROR(IF($F$22="TEMPF",RTD("ice.xl",,"*H",$O58,Z$7,"D",Z$6,,,1)*(9/5)+32,RTD("ice.xl",,"*H",$O58,Z$7,"D",Z$6,,,1)*Z$8),"-")</f>
        <v>-</v>
      </c>
      <c r="AA58" s="128" t="str">
        <f ca="1">IFERROR(IF($F$22="TEMPF",RTD("ice.xl",,"*H",$O58,AA$7,"D",AA$6,,,1)*(9/5)+32,RTD("ice.xl",,"*H",$O58,AA$7,"D",AA$6,,,1)*AA$8),"-")</f>
        <v>-</v>
      </c>
      <c r="AB58" s="128" t="str">
        <f ca="1">IFERROR(IF($F$22="TEMPF",RTD("ice.xl",,"*H",$O58,AB$7,"D",AB$6,,,1)*(9/5)+32,RTD("ice.xl",,"*H",$O58,AB$7,"D",AB$6,,,1)*AB$8),"-")</f>
        <v>-</v>
      </c>
      <c r="AC58" s="99" t="str">
        <f ca="1">IFERROR(IF($F$22="TEMPF",RTD("ice.xl",,"*H",$O58,AC$7,"D",AC$6,,,1)*(9/5),RTD("ice.xl",,"*H",$O58,AC$7,"D",AC$6,,,1)*AC$8),"-")</f>
        <v>-</v>
      </c>
      <c r="AD58" s="100" t="str">
        <f ca="1">IFERROR(IF($F$22="TEMPF",RTD("ice.xl",,"*H",$O58,AD$7,"D",AD$6,,,1)*(9/5),RTD("ice.xl",,"*H",$O58,AD$7,"D",AD$6,,,1)*AD$8),"-")</f>
        <v>-</v>
      </c>
      <c r="AE58" s="127" t="str">
        <f ca="1">IFERROR(IF($F$22="TEMPF",RTD("ice.xl",,"*H",$O58,AE$7,"D",AE$6,,,1)*(9/5)+32,RTD("ice.xl",,"*H",$O58,AE$7,"D",AE$6,,,1)*AE$8),"-")</f>
        <v>-</v>
      </c>
      <c r="AF58" s="128" t="str">
        <f ca="1">IFERROR(IF($F$22="TEMPF",RTD("ice.xl",,"*H",$O58,AF$7,"D",AF$6,,,1)*(9/5)+32,RTD("ice.xl",,"*H",$O58,AF$7,"D",AF$6,,,1)*AF$8),"-")</f>
        <v>-</v>
      </c>
      <c r="AG58" s="128" t="str">
        <f ca="1">IFERROR(IF($F$22="TEMPF",RTD("ice.xl",,"*H",$O58,AG$7,"D",AG$6,,,1)*(9/5)+32,RTD("ice.xl",,"*H",$O58,AG$7,"D",AG$6,,,1)*AG$8),"-")</f>
        <v>-</v>
      </c>
      <c r="AH58" s="99" t="str">
        <f ca="1">IFERROR(IF($F$22="TEMPF",RTD("ice.xl",,"*H",$O58,AH$7,"D",AH$6,,,1)*(9/5),RTD("ice.xl",,"*H",$O58,AH$7,"D",AH$6,,,1)*AH$8),"-")</f>
        <v>-</v>
      </c>
      <c r="AI58" s="100" t="str">
        <f ca="1">IFERROR(IF($F$22="TEMPF",RTD("ice.xl",,"*H",$O58,AI$7,"D",AI$6,,,1)*(9/5),RTD("ice.xl",,"*H",$O58,AI$7,"D",AI$6,,,1)*AI$8),"-")</f>
        <v>-</v>
      </c>
      <c r="AJ58" s="127" t="str">
        <f ca="1">IFERROR(IF($F$22="TEMPF",RTD("ice.xl",,"*H",$O58,AJ$7,"D",AJ$6,,,1)*(9/5)+32,RTD("ice.xl",,"*H",$O58,AJ$7,"D",AJ$6,,,1)*AJ$8),"-")</f>
        <v>-</v>
      </c>
      <c r="AK58" s="128" t="str">
        <f ca="1">IFERROR(IF($F$22="TEMPF",RTD("ice.xl",,"*H",$O58,AK$7,"D",AK$6,,,1)*(9/5)+32,RTD("ice.xl",,"*H",$O58,AK$7,"D",AK$6,,,1)*AK$8),"-")</f>
        <v>-</v>
      </c>
      <c r="AL58" s="128" t="str">
        <f ca="1">IFERROR(IF($F$22="TEMPF",RTD("ice.xl",,"*H",$O58,AL$7,"D",AL$6,,,1)*(9/5)+32,RTD("ice.xl",,"*H",$O58,AL$7,"D",AL$6,,,1)*AL$8),"-")</f>
        <v>-</v>
      </c>
      <c r="AM58" s="99" t="str">
        <f ca="1">IFERROR(IF($F$22="TEMPF",RTD("ice.xl",,"*H",$O58,AM$7,"D",AM$6,,,1)*(9/5),RTD("ice.xl",,"*H",$O58,AM$7,"D",AM$6,,,1)*AM$8),"-")</f>
        <v>-</v>
      </c>
      <c r="AN58" s="100" t="str">
        <f ca="1">IFERROR(IF($F$22="TEMPF",RTD("ice.xl",,"*H",$O58,AN$7,"D",AN$6,,,1)*(9/5),RTD("ice.xl",,"*H",$O58,AN$7,"D",AN$6,,,1)*AN$8),"-")</f>
        <v>-</v>
      </c>
      <c r="AO58" s="127" t="str">
        <f ca="1">IFERROR(IF($F$22="TEMPF",RTD("ice.xl",,"*H",$O58,AO$7,"D",AO$6,,,1)*(9/5)+32,RTD("ice.xl",,"*H",$O58,AO$7,"D",AO$6,,,1)*AO$8),"-")</f>
        <v>-</v>
      </c>
      <c r="AP58" s="128" t="str">
        <f ca="1">IFERROR(IF($F$22="TEMPF",RTD("ice.xl",,"*H",$O58,AP$7,"D",AP$6,,,1)*(9/5)+32,RTD("ice.xl",,"*H",$O58,AP$7,"D",AP$6,,,1)*AP$8),"-")</f>
        <v>-</v>
      </c>
      <c r="AQ58" s="128" t="str">
        <f ca="1">IFERROR(IF($F$22="TEMPF",RTD("ice.xl",,"*H",$O58,AQ$7,"D",AQ$6,,,1)*(9/5)+32,RTD("ice.xl",,"*H",$O58,AQ$7,"D",AQ$6,,,1)*AQ$8),"-")</f>
        <v>-</v>
      </c>
      <c r="AR58" s="99" t="str">
        <f ca="1">IFERROR(IF($F$22="TEMPF",RTD("ice.xl",,"*H",$O58,AR$7,"D",AR$6,,,1)*(9/5),RTD("ice.xl",,"*H",$O58,AR$7,"D",AR$6,,,1)*AR$8),"-")</f>
        <v>-</v>
      </c>
      <c r="AS58" s="100" t="str">
        <f ca="1">IFERROR(IF($F$22="TEMPF",RTD("ice.xl",,"*H",$O58,AS$7,"D",AS$6,,,1)*(9/5),RTD("ice.xl",,"*H",$O58,AS$7,"D",AS$6,,,1)*AS$8),"-")</f>
        <v>-</v>
      </c>
      <c r="AT58" s="127" t="str">
        <f ca="1">IFERROR(IF($F$22="TEMPF",RTD("ice.xl",,"*H",$O58,AT$7,"D",AT$6,,,1)*(9/5)+32,RTD("ice.xl",,"*H",$O58,AT$7,"D",AT$6,,,1)*AT$8),"-")</f>
        <v>-</v>
      </c>
      <c r="AU58" s="128" t="str">
        <f ca="1">IFERROR(IF($F$22="TEMPF",RTD("ice.xl",,"*H",$O58,AU$7,"D",AU$6,,,1)*(9/5)+32,RTD("ice.xl",,"*H",$O58,AU$7,"D",AU$6,,,1)*AU$8),"-")</f>
        <v>-</v>
      </c>
      <c r="AV58" s="128" t="str">
        <f ca="1">IFERROR(IF($F$22="TEMPF",RTD("ice.xl",,"*H",$O58,AV$7,"D",AV$6,,,1)*(9/5)+32,RTD("ice.xl",,"*H",$O58,AV$7,"D",AV$6,,,1)*AV$8),"-")</f>
        <v>-</v>
      </c>
      <c r="AW58" s="99" t="str">
        <f ca="1">IFERROR(IF($F$22="TEMPF",RTD("ice.xl",,"*H",$O58,AW$7,"D",AW$6,,,1)*(9/5),RTD("ice.xl",,"*H",$O58,AW$7,"D",AW$6,,,1)*AW$8),"-")</f>
        <v>-</v>
      </c>
      <c r="AX58" s="100" t="str">
        <f ca="1">IFERROR(IF($F$22="TEMPF",RTD("ice.xl",,"*H",$O58,AX$7,"D",AX$6,,,1)*(9/5),RTD("ice.xl",,"*H",$O58,AX$7,"D",AX$6,,,1)*AX$8),"-")</f>
        <v>-</v>
      </c>
      <c r="AY58" s="127" t="str">
        <f ca="1">IFERROR(IF($F$22="TEMPF",RTD("ice.xl",,"*H",$O58,AY$7,"D",AY$6,,,1)*(9/5)+32,RTD("ice.xl",,"*H",$O58,AY$7,"D",AY$6,,,1)*AY$8),"-")</f>
        <v>-</v>
      </c>
      <c r="AZ58" s="128" t="str">
        <f ca="1">IFERROR(IF($F$22="TEMPF",RTD("ice.xl",,"*H",$O58,AZ$7,"D",AZ$6,,,1)*(9/5)+32,RTD("ice.xl",,"*H",$O58,AZ$7,"D",AZ$6,,,1)*AZ$8),"-")</f>
        <v>-</v>
      </c>
      <c r="BA58" s="128" t="str">
        <f ca="1">IFERROR(IF($F$22="TEMPF",RTD("ice.xl",,"*H",$O58,BA$7,"D",BA$6,,,1)*(9/5)+32,RTD("ice.xl",,"*H",$O58,BA$7,"D",BA$6,,,1)*BA$8),"-")</f>
        <v>-</v>
      </c>
      <c r="BB58" s="99" t="str">
        <f ca="1">IFERROR(IF($F$22="TEMPF",RTD("ice.xl",,"*H",$O58,BB$7,"D",BB$6,,,1)*(9/5),RTD("ice.xl",,"*H",$O58,BB$7,"D",BB$6,,,1)*BB$8),"-")</f>
        <v>-</v>
      </c>
      <c r="BC58" s="100" t="str">
        <f ca="1">IFERROR(IF($F$22="TEMPF",RTD("ice.xl",,"*H",$O58,BC$7,"D",BC$6,,,1)*(9/5),RTD("ice.xl",,"*H",$O58,BC$7,"D",BC$6,,,1)*BC$8),"-")</f>
        <v>-</v>
      </c>
      <c r="BD58" s="127" t="str">
        <f ca="1">IFERROR(IF($F$22="TEMPF",RTD("ice.xl",,"*H",$O58,BD$7,"D",BD$6,,,1)*(9/5)+32,RTD("ice.xl",,"*H",$O58,BD$7,"D",BD$6,,,1)*BD$8),"-")</f>
        <v>-</v>
      </c>
      <c r="BE58" s="128" t="str">
        <f ca="1">IFERROR(IF($F$22="TEMPF",RTD("ice.xl",,"*H",$O58,BE$7,"D",BE$6,,,1)*(9/5)+32,RTD("ice.xl",,"*H",$O58,BE$7,"D",BE$6,,,1)*BE$8),"-")</f>
        <v>-</v>
      </c>
      <c r="BF58" s="128" t="str">
        <f ca="1">IFERROR(IF($F$22="TEMPF",RTD("ice.xl",,"*H",$O58,BF$7,"D",BF$6,,,1)*(9/5)+32,RTD("ice.xl",,"*H",$O58,BF$7,"D",BF$6,,,1)*BF$8),"-")</f>
        <v>-</v>
      </c>
      <c r="BG58" s="99" t="str">
        <f ca="1">IFERROR(IF($F$22="TEMPF",RTD("ice.xl",,"*H",$O58,BG$7,"D",BG$6,,,1)*(9/5),RTD("ice.xl",,"*H",$O58,BG$7,"D",BG$6,,,1)*BG$8),"-")</f>
        <v>-</v>
      </c>
      <c r="BH58" s="100" t="str">
        <f ca="1">IFERROR(IF($F$22="TEMPF",RTD("ice.xl",,"*H",$O58,BH$7,"D",BH$6,,,1)*(9/5),RTD("ice.xl",,"*H",$O58,BH$7,"D",BH$6,,,1)*BH$8),"-")</f>
        <v>-</v>
      </c>
      <c r="BI58" s="127" t="str">
        <f ca="1">IFERROR(IF($F$22="TEMPF",RTD("ice.xl",,"*H",$O58,BI$7,"D",BI$6,,,1)*(9/5)+32,RTD("ice.xl",,"*H",$O58,BI$7,"D",BI$6,,,1)*BI$8),"-")</f>
        <v>-</v>
      </c>
      <c r="BJ58" s="128" t="str">
        <f ca="1">IFERROR(IF($F$22="TEMPF",RTD("ice.xl",,"*H",$O58,BJ$7,"D",BJ$6,,,1)*(9/5)+32,RTD("ice.xl",,"*H",$O58,BJ$7,"D",BJ$6,,,1)*BJ$8),"-")</f>
        <v>-</v>
      </c>
      <c r="BK58" s="128" t="str">
        <f ca="1">IFERROR(IF($F$22="TEMPF",RTD("ice.xl",,"*H",$O58,BK$7,"D",BK$6,,,1)*(9/5)+32,RTD("ice.xl",,"*H",$O58,BK$7,"D",BK$6,,,1)*BK$8),"-")</f>
        <v>-</v>
      </c>
      <c r="BL58" s="99" t="str">
        <f ca="1">IFERROR(IF($F$22="TEMPF",RTD("ice.xl",,"*H",$O58,BL$7,"D",BL$6,,,1)*(9/5),RTD("ice.xl",,"*H",$O58,BL$7,"D",BL$6,,,1)*BL$8),"-")</f>
        <v>-</v>
      </c>
      <c r="BM58" s="100" t="str">
        <f ca="1">IFERROR(IF($F$22="TEMPF",RTD("ice.xl",,"*H",$O58,BM$7,"D",BM$6,,,1)*(9/5),RTD("ice.xl",,"*H",$O58,BM$7,"D",BM$6,,,1)*BM$8),"-")</f>
        <v>-</v>
      </c>
      <c r="BN58" s="127" t="str">
        <f ca="1">IFERROR(IF($F$22="TEMPF",RTD("ice.xl",,"*H",$O58,BN$7,"D",BN$6,,,1)*(9/5)+32,RTD("ice.xl",,"*H",$O58,BN$7,"D",BN$6,,,1)*BN$8),"-")</f>
        <v>-</v>
      </c>
      <c r="BO58" s="128" t="str">
        <f ca="1">IFERROR(IF($F$22="TEMPF",RTD("ice.xl",,"*H",$O58,BO$7,"D",BO$6,,,1)*(9/5)+32,RTD("ice.xl",,"*H",$O58,BO$7,"D",BO$6,,,1)*BO$8),"-")</f>
        <v>-</v>
      </c>
      <c r="BP58" s="128" t="str">
        <f ca="1">IFERROR(IF($F$22="TEMPF",RTD("ice.xl",,"*H",$O58,BP$7,"D",BP$6,,,1)*(9/5)+32,RTD("ice.xl",,"*H",$O58,BP$7,"D",BP$6,,,1)*BP$8),"-")</f>
        <v>-</v>
      </c>
      <c r="BQ58" s="99" t="str">
        <f ca="1">IFERROR(IF($F$22="TEMPF",RTD("ice.xl",,"*H",$O58,BQ$7,"D",BQ$6,,,1)*(9/5),RTD("ice.xl",,"*H",$O58,BQ$7,"D",BQ$6,,,1)*BQ$8),"-")</f>
        <v>-</v>
      </c>
      <c r="BR58" s="100" t="str">
        <f ca="1">IFERROR(IF($F$22="TEMPF",RTD("ice.xl",,"*H",$O58,BR$7,"D",BR$6,,,1)*(9/5),RTD("ice.xl",,"*H",$O58,BR$7,"D",BR$6,,,1)*BR$8),"-")</f>
        <v>-</v>
      </c>
      <c r="BS58" s="127" t="str">
        <f ca="1">IFERROR(IF($F$22="TEMPF",RTD("ice.xl",,"*H",$O58,BS$7,"D",BS$6,,,1)*(9/5)+32,RTD("ice.xl",,"*H",$O58,BS$7,"D",BS$6,,,1)*BS$8),"-")</f>
        <v>-</v>
      </c>
      <c r="BT58" s="128" t="str">
        <f ca="1">IFERROR(IF($F$22="TEMPF",RTD("ice.xl",,"*H",$O58,BT$7,"D",BT$6,,,1)*(9/5)+32,RTD("ice.xl",,"*H",$O58,BT$7,"D",BT$6,,,1)*BT$8),"-")</f>
        <v>-</v>
      </c>
      <c r="BU58" s="128" t="str">
        <f ca="1">IFERROR(IF($F$22="TEMPF",RTD("ice.xl",,"*H",$O58,BU$7,"D",BU$6,,,1)*(9/5)+32,RTD("ice.xl",,"*H",$O58,BU$7,"D",BU$6,,,1)*BU$8),"-")</f>
        <v>-</v>
      </c>
      <c r="BV58" s="99" t="str">
        <f ca="1">IFERROR(IF($F$22="TEMPF",RTD("ice.xl",,"*H",$O58,BV$7,"D",BV$6,,,1)*(9/5),RTD("ice.xl",,"*H",$O58,BV$7,"D",BV$6,,,1)*BV$8),"-")</f>
        <v>-</v>
      </c>
      <c r="BW58" s="100" t="str">
        <f ca="1">IFERROR(IF($F$22="TEMPF",RTD("ice.xl",,"*H",$O58,BW$7,"D",BW$6,,,1)*(9/5),RTD("ice.xl",,"*H",$O58,BW$7,"D",BW$6,,,1)*BW$8),"-")</f>
        <v>-</v>
      </c>
      <c r="BX58" s="127" t="str">
        <f ca="1">IFERROR(IF($F$22="TEMPF",RTD("ice.xl",,"*H",$O58,BX$7,"D",BX$6,,,1)*(9/5)+32,RTD("ice.xl",,"*H",$O58,BX$7,"D",BX$6,,,1)*BX$8),"-")</f>
        <v>-</v>
      </c>
      <c r="BY58" s="128" t="str">
        <f ca="1">IFERROR(IF($F$22="TEMPF",RTD("ice.xl",,"*H",$O58,BY$7,"D",BY$6,,,1)*(9/5)+32,RTD("ice.xl",,"*H",$O58,BY$7,"D",BY$6,,,1)*BY$8),"-")</f>
        <v>-</v>
      </c>
      <c r="BZ58" s="128" t="str">
        <f ca="1">IFERROR(IF($F$22="TEMPF",RTD("ice.xl",,"*H",$O58,BZ$7,"D",BZ$6,,,1)*(9/5)+32,RTD("ice.xl",,"*H",$O58,BZ$7,"D",BZ$6,,,1)*BZ$8),"-")</f>
        <v>-</v>
      </c>
      <c r="CA58" s="99" t="str">
        <f ca="1">IFERROR(IF($F$22="TEMPF",RTD("ice.xl",,"*H",$O58,CA$7,"D",CA$6,,,1)*(9/5),RTD("ice.xl",,"*H",$O58,CA$7,"D",CA$6,,,1)*CA$8),"-")</f>
        <v>-</v>
      </c>
      <c r="CB58" s="100" t="str">
        <f ca="1">IFERROR(IF($F$22="TEMPF",RTD("ice.xl",,"*H",$O58,CB$7,"D",CB$6,,,1)*(9/5),RTD("ice.xl",,"*H",$O58,CB$7,"D",CB$6,,,1)*CB$8),"-")</f>
        <v>-</v>
      </c>
      <c r="CC58" s="127" t="str">
        <f ca="1">IFERROR(IF($F$22="TEMPF",RTD("ice.xl",,"*H",$O58,CC$7,"D",CC$6,,,1)*(9/5)+32,RTD("ice.xl",,"*H",$O58,CC$7,"D",CC$6,,,1)*CC$8),"-")</f>
        <v>-</v>
      </c>
      <c r="CD58" s="128" t="str">
        <f ca="1">IFERROR(IF($F$22="TEMPF",RTD("ice.xl",,"*H",$O58,CD$7,"D",CD$6,,,1)*(9/5)+32,RTD("ice.xl",,"*H",$O58,CD$7,"D",CD$6,,,1)*CD$8),"-")</f>
        <v>-</v>
      </c>
      <c r="CE58" s="128" t="str">
        <f ca="1">IFERROR(IF($F$22="TEMPF",RTD("ice.xl",,"*H",$O58,CE$7,"D",CE$6,,,1)*(9/5)+32,RTD("ice.xl",,"*H",$O58,CE$7,"D",CE$6,,,1)*CE$8),"-")</f>
        <v>-</v>
      </c>
      <c r="CF58" s="99" t="str">
        <f ca="1">IFERROR(IF($F$22="TEMPF",RTD("ice.xl",,"*H",$O58,CF$7,"D",CF$6,,,1)*(9/5),RTD("ice.xl",,"*H",$O58,CF$7,"D",CF$6,,,1)*CF$8),"-")</f>
        <v>-</v>
      </c>
      <c r="CG58" s="100" t="str">
        <f ca="1">IFERROR(IF($F$22="TEMPF",RTD("ice.xl",,"*H",$O58,CG$7,"D",CG$6,,,1)*(9/5),RTD("ice.xl",,"*H",$O58,CG$7,"D",CG$6,,,1)*CG$8),"-")</f>
        <v>-</v>
      </c>
      <c r="CH58" s="127" t="str">
        <f ca="1">IFERROR(IF($F$22="TEMPF",RTD("ice.xl",,"*H",$O58,CH$7,"D",CH$6,,,1)*(9/5)+32,RTD("ice.xl",,"*H",$O58,CH$7,"D",CH$6,,,1)*CH$8),"-")</f>
        <v>-</v>
      </c>
      <c r="CI58" s="128" t="str">
        <f ca="1">IFERROR(IF($F$22="TEMPF",RTD("ice.xl",,"*H",$O58,CI$7,"D",CI$6,,,1)*(9/5)+32,RTD("ice.xl",,"*H",$O58,CI$7,"D",CI$6,,,1)*CI$8),"-")</f>
        <v>-</v>
      </c>
      <c r="CJ58" s="128" t="str">
        <f ca="1">IFERROR(IF($F$22="TEMPF",RTD("ice.xl",,"*H",$O58,CJ$7,"D",CJ$6,,,1)*(9/5)+32,RTD("ice.xl",,"*H",$O58,CJ$7,"D",CJ$6,,,1)*CJ$8),"-")</f>
        <v>-</v>
      </c>
      <c r="CK58" s="99" t="str">
        <f ca="1">IFERROR(IF($F$22="TEMPF",RTD("ice.xl",,"*H",$O58,CK$7,"D",CK$6,,,1)*(9/5),RTD("ice.xl",,"*H",$O58,CK$7,"D",CK$6,,,1)*CK$8),"-")</f>
        <v>-</v>
      </c>
      <c r="CL58" s="100" t="str">
        <f ca="1">IFERROR(IF($F$22="TEMPF",RTD("ice.xl",,"*H",$O58,CL$7,"D",CL$6,,,1)*(9/5),RTD("ice.xl",,"*H",$O58,CL$7,"D",CL$6,,,1)*CL$8),"-")</f>
        <v>-</v>
      </c>
      <c r="CM58" s="97" t="str">
        <f ca="1">IFERROR(IF($F$22="TEMPF",RTD("ice.xl",,"*H",$O58,CM$7,"D",CM$6,,,1)*(9/5)+32,RTD("ice.xl",,"*H",$O58,CM$7,"D",CM$6,,,1)*CM$8),"-")</f>
        <v>-</v>
      </c>
      <c r="CN58" s="98" t="str">
        <f ca="1">IFERROR(IF($F$22="TEMPF",RTD("ice.xl",,"*H",$O58,CN$7,"D",CN$6,,,1)*(9/5)+32,RTD("ice.xl",,"*H",$O58,CN$7,"D",CN$6,,,1)*CN$8),"-")</f>
        <v>-</v>
      </c>
      <c r="CO58" s="98" t="str">
        <f ca="1">IFERROR(IF($F$22="TEMPF",RTD("ice.xl",,"*H",$O58,CO$7,"D",CO$6,,,1)*(9/5)+32,RTD("ice.xl",,"*H",$O58,CO$7,"D",CO$6,,,1)*CO$8),"-")</f>
        <v>-</v>
      </c>
      <c r="CP58" s="99" t="str">
        <f ca="1">IFERROR(IF($F$22="TEMPF",RTD("ice.xl",,"*H",$O58,CP$7,"D",CP$6,,,1)*(9/5),RTD("ice.xl",,"*H",$O58,CP$7,"D",CP$6,,,1)*CP$8),"-")</f>
        <v>-</v>
      </c>
      <c r="CQ58" s="100" t="str">
        <f ca="1">IFERROR(IF($F$22="TEMPF",RTD("ice.xl",,"*H",$O58,CQ$7,"D",CQ$6,,,1)*(9/5),RTD("ice.xl",,"*H",$O58,CQ$7,"D",CQ$6,,,1)*CQ$8),"-")</f>
        <v>-</v>
      </c>
    </row>
    <row r="59" spans="9:95" x14ac:dyDescent="0.35">
      <c r="I59" s="94"/>
      <c r="J59" s="95" t="e">
        <f>VLOOKUP($I59,Master!$R$2:$S$10,2,FALSE)</f>
        <v>#N/A</v>
      </c>
      <c r="K59" s="94"/>
      <c r="L59" s="95" t="str">
        <f t="shared" si="355"/>
        <v>Location</v>
      </c>
      <c r="M59" s="96"/>
      <c r="N59" s="94" t="e">
        <f>VLOOKUP(M59,Master!$E:$F,2,FALSE)</f>
        <v>#N/A</v>
      </c>
      <c r="O59" s="50" t="e">
        <f t="shared" si="356"/>
        <v>#N/A</v>
      </c>
      <c r="P59" s="129" t="str">
        <f ca="1">IFERROR(IF($F$22="TEMPF",RTD("ice.xl",,"*H",$O59,P$7,"D",P$6,,,1)*(9/5)+32,RTD("ice.xl",,"*H",$O59,P$7,"D",P$6,,,1)*P$8),"-")</f>
        <v>-</v>
      </c>
      <c r="Q59" s="94" t="str">
        <f ca="1">IFERROR(IF($F$22="TEMPF",RTD("ice.xl",,"*H",$O59,Q$7,"D",Q$6,,,1)*(9/5)+32,RTD("ice.xl",,"*H",$O59,Q$7,"D",Q$6,,,1)*Q$8),"-")</f>
        <v>-</v>
      </c>
      <c r="R59" s="94" t="str">
        <f ca="1">IFERROR(IF($F$22="TEMPF",RTD("ice.xl",,"*H",$O59,R$7,"D",R$6,,,1)*(9/5)+32,RTD("ice.xl",,"*H",$O59,R$7,"D",R$6,,,1)*R$8),"-")</f>
        <v>-</v>
      </c>
      <c r="S59" s="103" t="str">
        <f ca="1">IFERROR(IF($F$22="TEMPF",RTD("ice.xl",,"*H",$O59,S$7,"D",S$6,,,1)*(9/5),RTD("ice.xl",,"*H",$O59,S$7,"D",S$6,,,1)*S$8),"-")</f>
        <v>-</v>
      </c>
      <c r="T59" s="104" t="str">
        <f ca="1">IFERROR(IF($F$22="TEMPF",RTD("ice.xl",,"*H",$O59,T$7,"D",T$6,,,1)*(9/5),RTD("ice.xl",,"*H",$O59,T$7,"D",T$6,,,1)*T$8),"-")</f>
        <v>-</v>
      </c>
      <c r="U59" s="129" t="str">
        <f ca="1">IFERROR(IF($F$22="TEMPF",RTD("ice.xl",,"*H",$O59,U$7,"D",U$6,,,1)*(9/5)+32,RTD("ice.xl",,"*H",$O59,U$7,"D",U$6,,,1)*U$8),"-")</f>
        <v>-</v>
      </c>
      <c r="V59" s="94" t="str">
        <f ca="1">IFERROR(IF($F$22="TEMPF",RTD("ice.xl",,"*H",$O59,V$7,"D",V$6,,,1)*(9/5)+32,RTD("ice.xl",,"*H",$O59,V$7,"D",V$6,,,1)*V$8),"-")</f>
        <v>-</v>
      </c>
      <c r="W59" s="94" t="str">
        <f ca="1">IFERROR(IF($F$22="TEMPF",RTD("ice.xl",,"*H",$O59,W$7,"D",W$6,,,1)*(9/5)+32,RTD("ice.xl",,"*H",$O59,W$7,"D",W$6,,,1)*W$8),"-")</f>
        <v>-</v>
      </c>
      <c r="X59" s="103" t="str">
        <f ca="1">IFERROR(IF($F$22="TEMPF",RTD("ice.xl",,"*H",$O59,X$7,"D",X$6,,,1)*(9/5),RTD("ice.xl",,"*H",$O59,X$7,"D",X$6,,,1)*X$8),"-")</f>
        <v>-</v>
      </c>
      <c r="Y59" s="104" t="str">
        <f ca="1">IFERROR(IF($F$22="TEMPF",RTD("ice.xl",,"*H",$O59,Y$7,"D",Y$6,,,1)*(9/5),RTD("ice.xl",,"*H",$O59,Y$7,"D",Y$6,,,1)*Y$8),"-")</f>
        <v>-</v>
      </c>
      <c r="Z59" s="129" t="str">
        <f ca="1">IFERROR(IF($F$22="TEMPF",RTD("ice.xl",,"*H",$O59,Z$7,"D",Z$6,,,1)*(9/5)+32,RTD("ice.xl",,"*H",$O59,Z$7,"D",Z$6,,,1)*Z$8),"-")</f>
        <v>-</v>
      </c>
      <c r="AA59" s="94" t="str">
        <f ca="1">IFERROR(IF($F$22="TEMPF",RTD("ice.xl",,"*H",$O59,AA$7,"D",AA$6,,,1)*(9/5)+32,RTD("ice.xl",,"*H",$O59,AA$7,"D",AA$6,,,1)*AA$8),"-")</f>
        <v>-</v>
      </c>
      <c r="AB59" s="94" t="str">
        <f ca="1">IFERROR(IF($F$22="TEMPF",RTD("ice.xl",,"*H",$O59,AB$7,"D",AB$6,,,1)*(9/5)+32,RTD("ice.xl",,"*H",$O59,AB$7,"D",AB$6,,,1)*AB$8),"-")</f>
        <v>-</v>
      </c>
      <c r="AC59" s="103" t="str">
        <f ca="1">IFERROR(IF($F$22="TEMPF",RTD("ice.xl",,"*H",$O59,AC$7,"D",AC$6,,,1)*(9/5),RTD("ice.xl",,"*H",$O59,AC$7,"D",AC$6,,,1)*AC$8),"-")</f>
        <v>-</v>
      </c>
      <c r="AD59" s="104" t="str">
        <f ca="1">IFERROR(IF($F$22="TEMPF",RTD("ice.xl",,"*H",$O59,AD$7,"D",AD$6,,,1)*(9/5),RTD("ice.xl",,"*H",$O59,AD$7,"D",AD$6,,,1)*AD$8),"-")</f>
        <v>-</v>
      </c>
      <c r="AE59" s="129" t="str">
        <f ca="1">IFERROR(IF($F$22="TEMPF",RTD("ice.xl",,"*H",$O59,AE$7,"D",AE$6,,,1)*(9/5)+32,RTD("ice.xl",,"*H",$O59,AE$7,"D",AE$6,,,1)*AE$8),"-")</f>
        <v>-</v>
      </c>
      <c r="AF59" s="94" t="str">
        <f ca="1">IFERROR(IF($F$22="TEMPF",RTD("ice.xl",,"*H",$O59,AF$7,"D",AF$6,,,1)*(9/5)+32,RTD("ice.xl",,"*H",$O59,AF$7,"D",AF$6,,,1)*AF$8),"-")</f>
        <v>-</v>
      </c>
      <c r="AG59" s="94" t="str">
        <f ca="1">IFERROR(IF($F$22="TEMPF",RTD("ice.xl",,"*H",$O59,AG$7,"D",AG$6,,,1)*(9/5)+32,RTD("ice.xl",,"*H",$O59,AG$7,"D",AG$6,,,1)*AG$8),"-")</f>
        <v>-</v>
      </c>
      <c r="AH59" s="103" t="str">
        <f ca="1">IFERROR(IF($F$22="TEMPF",RTD("ice.xl",,"*H",$O59,AH$7,"D",AH$6,,,1)*(9/5),RTD("ice.xl",,"*H",$O59,AH$7,"D",AH$6,,,1)*AH$8),"-")</f>
        <v>-</v>
      </c>
      <c r="AI59" s="104" t="str">
        <f ca="1">IFERROR(IF($F$22="TEMPF",RTD("ice.xl",,"*H",$O59,AI$7,"D",AI$6,,,1)*(9/5),RTD("ice.xl",,"*H",$O59,AI$7,"D",AI$6,,,1)*AI$8),"-")</f>
        <v>-</v>
      </c>
      <c r="AJ59" s="129" t="str">
        <f ca="1">IFERROR(IF($F$22="TEMPF",RTD("ice.xl",,"*H",$O59,AJ$7,"D",AJ$6,,,1)*(9/5)+32,RTD("ice.xl",,"*H",$O59,AJ$7,"D",AJ$6,,,1)*AJ$8),"-")</f>
        <v>-</v>
      </c>
      <c r="AK59" s="94" t="str">
        <f ca="1">IFERROR(IF($F$22="TEMPF",RTD("ice.xl",,"*H",$O59,AK$7,"D",AK$6,,,1)*(9/5)+32,RTD("ice.xl",,"*H",$O59,AK$7,"D",AK$6,,,1)*AK$8),"-")</f>
        <v>-</v>
      </c>
      <c r="AL59" s="94" t="str">
        <f ca="1">IFERROR(IF($F$22="TEMPF",RTD("ice.xl",,"*H",$O59,AL$7,"D",AL$6,,,1)*(9/5)+32,RTD("ice.xl",,"*H",$O59,AL$7,"D",AL$6,,,1)*AL$8),"-")</f>
        <v>-</v>
      </c>
      <c r="AM59" s="103" t="str">
        <f ca="1">IFERROR(IF($F$22="TEMPF",RTD("ice.xl",,"*H",$O59,AM$7,"D",AM$6,,,1)*(9/5),RTD("ice.xl",,"*H",$O59,AM$7,"D",AM$6,,,1)*AM$8),"-")</f>
        <v>-</v>
      </c>
      <c r="AN59" s="104" t="str">
        <f ca="1">IFERROR(IF($F$22="TEMPF",RTD("ice.xl",,"*H",$O59,AN$7,"D",AN$6,,,1)*(9/5),RTD("ice.xl",,"*H",$O59,AN$7,"D",AN$6,,,1)*AN$8),"-")</f>
        <v>-</v>
      </c>
      <c r="AO59" s="129" t="str">
        <f ca="1">IFERROR(IF($F$22="TEMPF",RTD("ice.xl",,"*H",$O59,AO$7,"D",AO$6,,,1)*(9/5)+32,RTD("ice.xl",,"*H",$O59,AO$7,"D",AO$6,,,1)*AO$8),"-")</f>
        <v>-</v>
      </c>
      <c r="AP59" s="94" t="str">
        <f ca="1">IFERROR(IF($F$22="TEMPF",RTD("ice.xl",,"*H",$O59,AP$7,"D",AP$6,,,1)*(9/5)+32,RTD("ice.xl",,"*H",$O59,AP$7,"D",AP$6,,,1)*AP$8),"-")</f>
        <v>-</v>
      </c>
      <c r="AQ59" s="94" t="str">
        <f ca="1">IFERROR(IF($F$22="TEMPF",RTD("ice.xl",,"*H",$O59,AQ$7,"D",AQ$6,,,1)*(9/5)+32,RTD("ice.xl",,"*H",$O59,AQ$7,"D",AQ$6,,,1)*AQ$8),"-")</f>
        <v>-</v>
      </c>
      <c r="AR59" s="103" t="str">
        <f ca="1">IFERROR(IF($F$22="TEMPF",RTD("ice.xl",,"*H",$O59,AR$7,"D",AR$6,,,1)*(9/5),RTD("ice.xl",,"*H",$O59,AR$7,"D",AR$6,,,1)*AR$8),"-")</f>
        <v>-</v>
      </c>
      <c r="AS59" s="104" t="str">
        <f ca="1">IFERROR(IF($F$22="TEMPF",RTD("ice.xl",,"*H",$O59,AS$7,"D",AS$6,,,1)*(9/5),RTD("ice.xl",,"*H",$O59,AS$7,"D",AS$6,,,1)*AS$8),"-")</f>
        <v>-</v>
      </c>
      <c r="AT59" s="129" t="str">
        <f ca="1">IFERROR(IF($F$22="TEMPF",RTD("ice.xl",,"*H",$O59,AT$7,"D",AT$6,,,1)*(9/5)+32,RTD("ice.xl",,"*H",$O59,AT$7,"D",AT$6,,,1)*AT$8),"-")</f>
        <v>-</v>
      </c>
      <c r="AU59" s="94" t="str">
        <f ca="1">IFERROR(IF($F$22="TEMPF",RTD("ice.xl",,"*H",$O59,AU$7,"D",AU$6,,,1)*(9/5)+32,RTD("ice.xl",,"*H",$O59,AU$7,"D",AU$6,,,1)*AU$8),"-")</f>
        <v>-</v>
      </c>
      <c r="AV59" s="94" t="str">
        <f ca="1">IFERROR(IF($F$22="TEMPF",RTD("ice.xl",,"*H",$O59,AV$7,"D",AV$6,,,1)*(9/5)+32,RTD("ice.xl",,"*H",$O59,AV$7,"D",AV$6,,,1)*AV$8),"-")</f>
        <v>-</v>
      </c>
      <c r="AW59" s="103" t="str">
        <f ca="1">IFERROR(IF($F$22="TEMPF",RTD("ice.xl",,"*H",$O59,AW$7,"D",AW$6,,,1)*(9/5),RTD("ice.xl",,"*H",$O59,AW$7,"D",AW$6,,,1)*AW$8),"-")</f>
        <v>-</v>
      </c>
      <c r="AX59" s="104" t="str">
        <f ca="1">IFERROR(IF($F$22="TEMPF",RTD("ice.xl",,"*H",$O59,AX$7,"D",AX$6,,,1)*(9/5),RTD("ice.xl",,"*H",$O59,AX$7,"D",AX$6,,,1)*AX$8),"-")</f>
        <v>-</v>
      </c>
      <c r="AY59" s="129" t="str">
        <f ca="1">IFERROR(IF($F$22="TEMPF",RTD("ice.xl",,"*H",$O59,AY$7,"D",AY$6,,,1)*(9/5)+32,RTD("ice.xl",,"*H",$O59,AY$7,"D",AY$6,,,1)*AY$8),"-")</f>
        <v>-</v>
      </c>
      <c r="AZ59" s="94" t="str">
        <f ca="1">IFERROR(IF($F$22="TEMPF",RTD("ice.xl",,"*H",$O59,AZ$7,"D",AZ$6,,,1)*(9/5)+32,RTD("ice.xl",,"*H",$O59,AZ$7,"D",AZ$6,,,1)*AZ$8),"-")</f>
        <v>-</v>
      </c>
      <c r="BA59" s="94" t="str">
        <f ca="1">IFERROR(IF($F$22="TEMPF",RTD("ice.xl",,"*H",$O59,BA$7,"D",BA$6,,,1)*(9/5)+32,RTD("ice.xl",,"*H",$O59,BA$7,"D",BA$6,,,1)*BA$8),"-")</f>
        <v>-</v>
      </c>
      <c r="BB59" s="103" t="str">
        <f ca="1">IFERROR(IF($F$22="TEMPF",RTD("ice.xl",,"*H",$O59,BB$7,"D",BB$6,,,1)*(9/5),RTD("ice.xl",,"*H",$O59,BB$7,"D",BB$6,,,1)*BB$8),"-")</f>
        <v>-</v>
      </c>
      <c r="BC59" s="104" t="str">
        <f ca="1">IFERROR(IF($F$22="TEMPF",RTD("ice.xl",,"*H",$O59,BC$7,"D",BC$6,,,1)*(9/5),RTD("ice.xl",,"*H",$O59,BC$7,"D",BC$6,,,1)*BC$8),"-")</f>
        <v>-</v>
      </c>
      <c r="BD59" s="129" t="str">
        <f ca="1">IFERROR(IF($F$22="TEMPF",RTD("ice.xl",,"*H",$O59,BD$7,"D",BD$6,,,1)*(9/5)+32,RTD("ice.xl",,"*H",$O59,BD$7,"D",BD$6,,,1)*BD$8),"-")</f>
        <v>-</v>
      </c>
      <c r="BE59" s="94" t="str">
        <f ca="1">IFERROR(IF($F$22="TEMPF",RTD("ice.xl",,"*H",$O59,BE$7,"D",BE$6,,,1)*(9/5)+32,RTD("ice.xl",,"*H",$O59,BE$7,"D",BE$6,,,1)*BE$8),"-")</f>
        <v>-</v>
      </c>
      <c r="BF59" s="94" t="str">
        <f ca="1">IFERROR(IF($F$22="TEMPF",RTD("ice.xl",,"*H",$O59,BF$7,"D",BF$6,,,1)*(9/5)+32,RTD("ice.xl",,"*H",$O59,BF$7,"D",BF$6,,,1)*BF$8),"-")</f>
        <v>-</v>
      </c>
      <c r="BG59" s="103" t="str">
        <f ca="1">IFERROR(IF($F$22="TEMPF",RTD("ice.xl",,"*H",$O59,BG$7,"D",BG$6,,,1)*(9/5),RTD("ice.xl",,"*H",$O59,BG$7,"D",BG$6,,,1)*BG$8),"-")</f>
        <v>-</v>
      </c>
      <c r="BH59" s="104" t="str">
        <f ca="1">IFERROR(IF($F$22="TEMPF",RTD("ice.xl",,"*H",$O59,BH$7,"D",BH$6,,,1)*(9/5),RTD("ice.xl",,"*H",$O59,BH$7,"D",BH$6,,,1)*BH$8),"-")</f>
        <v>-</v>
      </c>
      <c r="BI59" s="129" t="str">
        <f ca="1">IFERROR(IF($F$22="TEMPF",RTD("ice.xl",,"*H",$O59,BI$7,"D",BI$6,,,1)*(9/5)+32,RTD("ice.xl",,"*H",$O59,BI$7,"D",BI$6,,,1)*BI$8),"-")</f>
        <v>-</v>
      </c>
      <c r="BJ59" s="94" t="str">
        <f ca="1">IFERROR(IF($F$22="TEMPF",RTD("ice.xl",,"*H",$O59,BJ$7,"D",BJ$6,,,1)*(9/5)+32,RTD("ice.xl",,"*H",$O59,BJ$7,"D",BJ$6,,,1)*BJ$8),"-")</f>
        <v>-</v>
      </c>
      <c r="BK59" s="94" t="str">
        <f ca="1">IFERROR(IF($F$22="TEMPF",RTD("ice.xl",,"*H",$O59,BK$7,"D",BK$6,,,1)*(9/5)+32,RTD("ice.xl",,"*H",$O59,BK$7,"D",BK$6,,,1)*BK$8),"-")</f>
        <v>-</v>
      </c>
      <c r="BL59" s="103" t="str">
        <f ca="1">IFERROR(IF($F$22="TEMPF",RTD("ice.xl",,"*H",$O59,BL$7,"D",BL$6,,,1)*(9/5),RTD("ice.xl",,"*H",$O59,BL$7,"D",BL$6,,,1)*BL$8),"-")</f>
        <v>-</v>
      </c>
      <c r="BM59" s="104" t="str">
        <f ca="1">IFERROR(IF($F$22="TEMPF",RTD("ice.xl",,"*H",$O59,BM$7,"D",BM$6,,,1)*(9/5),RTD("ice.xl",,"*H",$O59,BM$7,"D",BM$6,,,1)*BM$8),"-")</f>
        <v>-</v>
      </c>
      <c r="BN59" s="129" t="str">
        <f ca="1">IFERROR(IF($F$22="TEMPF",RTD("ice.xl",,"*H",$O59,BN$7,"D",BN$6,,,1)*(9/5)+32,RTD("ice.xl",,"*H",$O59,BN$7,"D",BN$6,,,1)*BN$8),"-")</f>
        <v>-</v>
      </c>
      <c r="BO59" s="94" t="str">
        <f ca="1">IFERROR(IF($F$22="TEMPF",RTD("ice.xl",,"*H",$O59,BO$7,"D",BO$6,,,1)*(9/5)+32,RTD("ice.xl",,"*H",$O59,BO$7,"D",BO$6,,,1)*BO$8),"-")</f>
        <v>-</v>
      </c>
      <c r="BP59" s="94" t="str">
        <f ca="1">IFERROR(IF($F$22="TEMPF",RTD("ice.xl",,"*H",$O59,BP$7,"D",BP$6,,,1)*(9/5)+32,RTD("ice.xl",,"*H",$O59,BP$7,"D",BP$6,,,1)*BP$8),"-")</f>
        <v>-</v>
      </c>
      <c r="BQ59" s="103" t="str">
        <f ca="1">IFERROR(IF($F$22="TEMPF",RTD("ice.xl",,"*H",$O59,BQ$7,"D",BQ$6,,,1)*(9/5),RTD("ice.xl",,"*H",$O59,BQ$7,"D",BQ$6,,,1)*BQ$8),"-")</f>
        <v>-</v>
      </c>
      <c r="BR59" s="104" t="str">
        <f ca="1">IFERROR(IF($F$22="TEMPF",RTD("ice.xl",,"*H",$O59,BR$7,"D",BR$6,,,1)*(9/5),RTD("ice.xl",,"*H",$O59,BR$7,"D",BR$6,,,1)*BR$8),"-")</f>
        <v>-</v>
      </c>
      <c r="BS59" s="129" t="str">
        <f ca="1">IFERROR(IF($F$22="TEMPF",RTD("ice.xl",,"*H",$O59,BS$7,"D",BS$6,,,1)*(9/5)+32,RTD("ice.xl",,"*H",$O59,BS$7,"D",BS$6,,,1)*BS$8),"-")</f>
        <v>-</v>
      </c>
      <c r="BT59" s="94" t="str">
        <f ca="1">IFERROR(IF($F$22="TEMPF",RTD("ice.xl",,"*H",$O59,BT$7,"D",BT$6,,,1)*(9/5)+32,RTD("ice.xl",,"*H",$O59,BT$7,"D",BT$6,,,1)*BT$8),"-")</f>
        <v>-</v>
      </c>
      <c r="BU59" s="94" t="str">
        <f ca="1">IFERROR(IF($F$22="TEMPF",RTD("ice.xl",,"*H",$O59,BU$7,"D",BU$6,,,1)*(9/5)+32,RTD("ice.xl",,"*H",$O59,BU$7,"D",BU$6,,,1)*BU$8),"-")</f>
        <v>-</v>
      </c>
      <c r="BV59" s="103" t="str">
        <f ca="1">IFERROR(IF($F$22="TEMPF",RTD("ice.xl",,"*H",$O59,BV$7,"D",BV$6,,,1)*(9/5),RTD("ice.xl",,"*H",$O59,BV$7,"D",BV$6,,,1)*BV$8),"-")</f>
        <v>-</v>
      </c>
      <c r="BW59" s="104" t="str">
        <f ca="1">IFERROR(IF($F$22="TEMPF",RTD("ice.xl",,"*H",$O59,BW$7,"D",BW$6,,,1)*(9/5),RTD("ice.xl",,"*H",$O59,BW$7,"D",BW$6,,,1)*BW$8),"-")</f>
        <v>-</v>
      </c>
      <c r="BX59" s="129" t="str">
        <f ca="1">IFERROR(IF($F$22="TEMPF",RTD("ice.xl",,"*H",$O59,BX$7,"D",BX$6,,,1)*(9/5)+32,RTD("ice.xl",,"*H",$O59,BX$7,"D",BX$6,,,1)*BX$8),"-")</f>
        <v>-</v>
      </c>
      <c r="BY59" s="94" t="str">
        <f ca="1">IFERROR(IF($F$22="TEMPF",RTD("ice.xl",,"*H",$O59,BY$7,"D",BY$6,,,1)*(9/5)+32,RTD("ice.xl",,"*H",$O59,BY$7,"D",BY$6,,,1)*BY$8),"-")</f>
        <v>-</v>
      </c>
      <c r="BZ59" s="94" t="str">
        <f ca="1">IFERROR(IF($F$22="TEMPF",RTD("ice.xl",,"*H",$O59,BZ$7,"D",BZ$6,,,1)*(9/5)+32,RTD("ice.xl",,"*H",$O59,BZ$7,"D",BZ$6,,,1)*BZ$8),"-")</f>
        <v>-</v>
      </c>
      <c r="CA59" s="103" t="str">
        <f ca="1">IFERROR(IF($F$22="TEMPF",RTD("ice.xl",,"*H",$O59,CA$7,"D",CA$6,,,1)*(9/5),RTD("ice.xl",,"*H",$O59,CA$7,"D",CA$6,,,1)*CA$8),"-")</f>
        <v>-</v>
      </c>
      <c r="CB59" s="104" t="str">
        <f ca="1">IFERROR(IF($F$22="TEMPF",RTD("ice.xl",,"*H",$O59,CB$7,"D",CB$6,,,1)*(9/5),RTD("ice.xl",,"*H",$O59,CB$7,"D",CB$6,,,1)*CB$8),"-")</f>
        <v>-</v>
      </c>
      <c r="CC59" s="129" t="str">
        <f ca="1">IFERROR(IF($F$22="TEMPF",RTD("ice.xl",,"*H",$O59,CC$7,"D",CC$6,,,1)*(9/5)+32,RTD("ice.xl",,"*H",$O59,CC$7,"D",CC$6,,,1)*CC$8),"-")</f>
        <v>-</v>
      </c>
      <c r="CD59" s="94" t="str">
        <f ca="1">IFERROR(IF($F$22="TEMPF",RTD("ice.xl",,"*H",$O59,CD$7,"D",CD$6,,,1)*(9/5)+32,RTD("ice.xl",,"*H",$O59,CD$7,"D",CD$6,,,1)*CD$8),"-")</f>
        <v>-</v>
      </c>
      <c r="CE59" s="94" t="str">
        <f ca="1">IFERROR(IF($F$22="TEMPF",RTD("ice.xl",,"*H",$O59,CE$7,"D",CE$6,,,1)*(9/5)+32,RTD("ice.xl",,"*H",$O59,CE$7,"D",CE$6,,,1)*CE$8),"-")</f>
        <v>-</v>
      </c>
      <c r="CF59" s="103" t="str">
        <f ca="1">IFERROR(IF($F$22="TEMPF",RTD("ice.xl",,"*H",$O59,CF$7,"D",CF$6,,,1)*(9/5),RTD("ice.xl",,"*H",$O59,CF$7,"D",CF$6,,,1)*CF$8),"-")</f>
        <v>-</v>
      </c>
      <c r="CG59" s="104" t="str">
        <f ca="1">IFERROR(IF($F$22="TEMPF",RTD("ice.xl",,"*H",$O59,CG$7,"D",CG$6,,,1)*(9/5),RTD("ice.xl",,"*H",$O59,CG$7,"D",CG$6,,,1)*CG$8),"-")</f>
        <v>-</v>
      </c>
      <c r="CH59" s="129" t="str">
        <f ca="1">IFERROR(IF($F$22="TEMPF",RTD("ice.xl",,"*H",$O59,CH$7,"D",CH$6,,,1)*(9/5)+32,RTD("ice.xl",,"*H",$O59,CH$7,"D",CH$6,,,1)*CH$8),"-")</f>
        <v>-</v>
      </c>
      <c r="CI59" s="94" t="str">
        <f ca="1">IFERROR(IF($F$22="TEMPF",RTD("ice.xl",,"*H",$O59,CI$7,"D",CI$6,,,1)*(9/5)+32,RTD("ice.xl",,"*H",$O59,CI$7,"D",CI$6,,,1)*CI$8),"-")</f>
        <v>-</v>
      </c>
      <c r="CJ59" s="94" t="str">
        <f ca="1">IFERROR(IF($F$22="TEMPF",RTD("ice.xl",,"*H",$O59,CJ$7,"D",CJ$6,,,1)*(9/5)+32,RTD("ice.xl",,"*H",$O59,CJ$7,"D",CJ$6,,,1)*CJ$8),"-")</f>
        <v>-</v>
      </c>
      <c r="CK59" s="103" t="str">
        <f ca="1">IFERROR(IF($F$22="TEMPF",RTD("ice.xl",,"*H",$O59,CK$7,"D",CK$6,,,1)*(9/5),RTD("ice.xl",,"*H",$O59,CK$7,"D",CK$6,,,1)*CK$8),"-")</f>
        <v>-</v>
      </c>
      <c r="CL59" s="104" t="str">
        <f ca="1">IFERROR(IF($F$22="TEMPF",RTD("ice.xl",,"*H",$O59,CL$7,"D",CL$6,,,1)*(9/5),RTD("ice.xl",,"*H",$O59,CL$7,"D",CL$6,,,1)*CL$8),"-")</f>
        <v>-</v>
      </c>
      <c r="CM59" s="101" t="str">
        <f ca="1">IFERROR(IF($F$22="TEMPF",RTD("ice.xl",,"*H",$O59,CM$7,"D",CM$6,,,1)*(9/5)+32,RTD("ice.xl",,"*H",$O59,CM$7,"D",CM$6,,,1)*CM$8),"-")</f>
        <v>-</v>
      </c>
      <c r="CN59" s="102" t="str">
        <f ca="1">IFERROR(IF($F$22="TEMPF",RTD("ice.xl",,"*H",$O59,CN$7,"D",CN$6,,,1)*(9/5)+32,RTD("ice.xl",,"*H",$O59,CN$7,"D",CN$6,,,1)*CN$8),"-")</f>
        <v>-</v>
      </c>
      <c r="CO59" s="102" t="str">
        <f ca="1">IFERROR(IF($F$22="TEMPF",RTD("ice.xl",,"*H",$O59,CO$7,"D",CO$6,,,1)*(9/5)+32,RTD("ice.xl",,"*H",$O59,CO$7,"D",CO$6,,,1)*CO$8),"-")</f>
        <v>-</v>
      </c>
      <c r="CP59" s="103" t="str">
        <f ca="1">IFERROR(IF($F$22="TEMPF",RTD("ice.xl",,"*H",$O59,CP$7,"D",CP$6,,,1)*(9/5),RTD("ice.xl",,"*H",$O59,CP$7,"D",CP$6,,,1)*CP$8),"-")</f>
        <v>-</v>
      </c>
      <c r="CQ59" s="104" t="str">
        <f ca="1">IFERROR(IF($F$22="TEMPF",RTD("ice.xl",,"*H",$O59,CQ$7,"D",CQ$6,,,1)*(9/5),RTD("ice.xl",,"*H",$O59,CQ$7,"D",CQ$6,,,1)*CQ$8),"-")</f>
        <v>-</v>
      </c>
    </row>
    <row r="60" spans="9:95" x14ac:dyDescent="0.35">
      <c r="I60" s="94"/>
      <c r="J60" s="95" t="e">
        <f>VLOOKUP($I60,Master!$R$2:$S$10,2,FALSE)</f>
        <v>#N/A</v>
      </c>
      <c r="K60" s="94"/>
      <c r="L60" s="95" t="str">
        <f t="shared" si="355"/>
        <v>Location</v>
      </c>
      <c r="M60" s="96"/>
      <c r="N60" s="94" t="e">
        <f>VLOOKUP(M60,Master!$E:$F,2,FALSE)</f>
        <v>#N/A</v>
      </c>
      <c r="O60" s="50" t="e">
        <f t="shared" si="356"/>
        <v>#N/A</v>
      </c>
      <c r="P60" s="129" t="str">
        <f ca="1">IFERROR(IF($F$22="TEMPF",RTD("ice.xl",,"*H",$O60,P$7,"D",P$6,,,1)*(9/5)+32,RTD("ice.xl",,"*H",$O60,P$7,"D",P$6,,,1)*P$8),"-")</f>
        <v>-</v>
      </c>
      <c r="Q60" s="94" t="str">
        <f ca="1">IFERROR(IF($F$22="TEMPF",RTD("ice.xl",,"*H",$O60,Q$7,"D",Q$6,,,1)*(9/5)+32,RTD("ice.xl",,"*H",$O60,Q$7,"D",Q$6,,,1)*Q$8),"-")</f>
        <v>-</v>
      </c>
      <c r="R60" s="94" t="str">
        <f ca="1">IFERROR(IF($F$22="TEMPF",RTD("ice.xl",,"*H",$O60,R$7,"D",R$6,,,1)*(9/5)+32,RTD("ice.xl",,"*H",$O60,R$7,"D",R$6,,,1)*R$8),"-")</f>
        <v>-</v>
      </c>
      <c r="S60" s="103" t="str">
        <f ca="1">IFERROR(IF($F$22="TEMPF",RTD("ice.xl",,"*H",$O60,S$7,"D",S$6,,,1)*(9/5),RTD("ice.xl",,"*H",$O60,S$7,"D",S$6,,,1)*S$8),"-")</f>
        <v>-</v>
      </c>
      <c r="T60" s="104" t="str">
        <f ca="1">IFERROR(IF($F$22="TEMPF",RTD("ice.xl",,"*H",$O60,T$7,"D",T$6,,,1)*(9/5),RTD("ice.xl",,"*H",$O60,T$7,"D",T$6,,,1)*T$8),"-")</f>
        <v>-</v>
      </c>
      <c r="U60" s="129" t="str">
        <f ca="1">IFERROR(IF($F$22="TEMPF",RTD("ice.xl",,"*H",$O60,U$7,"D",U$6,,,1)*(9/5)+32,RTD("ice.xl",,"*H",$O60,U$7,"D",U$6,,,1)*U$8),"-")</f>
        <v>-</v>
      </c>
      <c r="V60" s="94" t="str">
        <f ca="1">IFERROR(IF($F$22="TEMPF",RTD("ice.xl",,"*H",$O60,V$7,"D",V$6,,,1)*(9/5)+32,RTD("ice.xl",,"*H",$O60,V$7,"D",V$6,,,1)*V$8),"-")</f>
        <v>-</v>
      </c>
      <c r="W60" s="94" t="str">
        <f ca="1">IFERROR(IF($F$22="TEMPF",RTD("ice.xl",,"*H",$O60,W$7,"D",W$6,,,1)*(9/5)+32,RTD("ice.xl",,"*H",$O60,W$7,"D",W$6,,,1)*W$8),"-")</f>
        <v>-</v>
      </c>
      <c r="X60" s="103" t="str">
        <f ca="1">IFERROR(IF($F$22="TEMPF",RTD("ice.xl",,"*H",$O60,X$7,"D",X$6,,,1)*(9/5),RTD("ice.xl",,"*H",$O60,X$7,"D",X$6,,,1)*X$8),"-")</f>
        <v>-</v>
      </c>
      <c r="Y60" s="104" t="str">
        <f ca="1">IFERROR(IF($F$22="TEMPF",RTD("ice.xl",,"*H",$O60,Y$7,"D",Y$6,,,1)*(9/5),RTD("ice.xl",,"*H",$O60,Y$7,"D",Y$6,,,1)*Y$8),"-")</f>
        <v>-</v>
      </c>
      <c r="Z60" s="129" t="str">
        <f ca="1">IFERROR(IF($F$22="TEMPF",RTD("ice.xl",,"*H",$O60,Z$7,"D",Z$6,,,1)*(9/5)+32,RTD("ice.xl",,"*H",$O60,Z$7,"D",Z$6,,,1)*Z$8),"-")</f>
        <v>-</v>
      </c>
      <c r="AA60" s="94" t="str">
        <f ca="1">IFERROR(IF($F$22="TEMPF",RTD("ice.xl",,"*H",$O60,AA$7,"D",AA$6,,,1)*(9/5)+32,RTD("ice.xl",,"*H",$O60,AA$7,"D",AA$6,,,1)*AA$8),"-")</f>
        <v>-</v>
      </c>
      <c r="AB60" s="94" t="str">
        <f ca="1">IFERROR(IF($F$22="TEMPF",RTD("ice.xl",,"*H",$O60,AB$7,"D",AB$6,,,1)*(9/5)+32,RTD("ice.xl",,"*H",$O60,AB$7,"D",AB$6,,,1)*AB$8),"-")</f>
        <v>-</v>
      </c>
      <c r="AC60" s="103" t="str">
        <f ca="1">IFERROR(IF($F$22="TEMPF",RTD("ice.xl",,"*H",$O60,AC$7,"D",AC$6,,,1)*(9/5),RTD("ice.xl",,"*H",$O60,AC$7,"D",AC$6,,,1)*AC$8),"-")</f>
        <v>-</v>
      </c>
      <c r="AD60" s="104" t="str">
        <f ca="1">IFERROR(IF($F$22="TEMPF",RTD("ice.xl",,"*H",$O60,AD$7,"D",AD$6,,,1)*(9/5),RTD("ice.xl",,"*H",$O60,AD$7,"D",AD$6,,,1)*AD$8),"-")</f>
        <v>-</v>
      </c>
      <c r="AE60" s="129" t="str">
        <f ca="1">IFERROR(IF($F$22="TEMPF",RTD("ice.xl",,"*H",$O60,AE$7,"D",AE$6,,,1)*(9/5)+32,RTD("ice.xl",,"*H",$O60,AE$7,"D",AE$6,,,1)*AE$8),"-")</f>
        <v>-</v>
      </c>
      <c r="AF60" s="94" t="str">
        <f ca="1">IFERROR(IF($F$22="TEMPF",RTD("ice.xl",,"*H",$O60,AF$7,"D",AF$6,,,1)*(9/5)+32,RTD("ice.xl",,"*H",$O60,AF$7,"D",AF$6,,,1)*AF$8),"-")</f>
        <v>-</v>
      </c>
      <c r="AG60" s="94" t="str">
        <f ca="1">IFERROR(IF($F$22="TEMPF",RTD("ice.xl",,"*H",$O60,AG$7,"D",AG$6,,,1)*(9/5)+32,RTD("ice.xl",,"*H",$O60,AG$7,"D",AG$6,,,1)*AG$8),"-")</f>
        <v>-</v>
      </c>
      <c r="AH60" s="103" t="str">
        <f ca="1">IFERROR(IF($F$22="TEMPF",RTD("ice.xl",,"*H",$O60,AH$7,"D",AH$6,,,1)*(9/5),RTD("ice.xl",,"*H",$O60,AH$7,"D",AH$6,,,1)*AH$8),"-")</f>
        <v>-</v>
      </c>
      <c r="AI60" s="104" t="str">
        <f ca="1">IFERROR(IF($F$22="TEMPF",RTD("ice.xl",,"*H",$O60,AI$7,"D",AI$6,,,1)*(9/5),RTD("ice.xl",,"*H",$O60,AI$7,"D",AI$6,,,1)*AI$8),"-")</f>
        <v>-</v>
      </c>
      <c r="AJ60" s="129" t="str">
        <f ca="1">IFERROR(IF($F$22="TEMPF",RTD("ice.xl",,"*H",$O60,AJ$7,"D",AJ$6,,,1)*(9/5)+32,RTD("ice.xl",,"*H",$O60,AJ$7,"D",AJ$6,,,1)*AJ$8),"-")</f>
        <v>-</v>
      </c>
      <c r="AK60" s="94" t="str">
        <f ca="1">IFERROR(IF($F$22="TEMPF",RTD("ice.xl",,"*H",$O60,AK$7,"D",AK$6,,,1)*(9/5)+32,RTD("ice.xl",,"*H",$O60,AK$7,"D",AK$6,,,1)*AK$8),"-")</f>
        <v>-</v>
      </c>
      <c r="AL60" s="94" t="str">
        <f ca="1">IFERROR(IF($F$22="TEMPF",RTD("ice.xl",,"*H",$O60,AL$7,"D",AL$6,,,1)*(9/5)+32,RTD("ice.xl",,"*H",$O60,AL$7,"D",AL$6,,,1)*AL$8),"-")</f>
        <v>-</v>
      </c>
      <c r="AM60" s="103" t="str">
        <f ca="1">IFERROR(IF($F$22="TEMPF",RTD("ice.xl",,"*H",$O60,AM$7,"D",AM$6,,,1)*(9/5),RTD("ice.xl",,"*H",$O60,AM$7,"D",AM$6,,,1)*AM$8),"-")</f>
        <v>-</v>
      </c>
      <c r="AN60" s="104" t="str">
        <f ca="1">IFERROR(IF($F$22="TEMPF",RTD("ice.xl",,"*H",$O60,AN$7,"D",AN$6,,,1)*(9/5),RTD("ice.xl",,"*H",$O60,AN$7,"D",AN$6,,,1)*AN$8),"-")</f>
        <v>-</v>
      </c>
      <c r="AO60" s="129" t="str">
        <f ca="1">IFERROR(IF($F$22="TEMPF",RTD("ice.xl",,"*H",$O60,AO$7,"D",AO$6,,,1)*(9/5)+32,RTD("ice.xl",,"*H",$O60,AO$7,"D",AO$6,,,1)*AO$8),"-")</f>
        <v>-</v>
      </c>
      <c r="AP60" s="94" t="str">
        <f ca="1">IFERROR(IF($F$22="TEMPF",RTD("ice.xl",,"*H",$O60,AP$7,"D",AP$6,,,1)*(9/5)+32,RTD("ice.xl",,"*H",$O60,AP$7,"D",AP$6,,,1)*AP$8),"-")</f>
        <v>-</v>
      </c>
      <c r="AQ60" s="94" t="str">
        <f ca="1">IFERROR(IF($F$22="TEMPF",RTD("ice.xl",,"*H",$O60,AQ$7,"D",AQ$6,,,1)*(9/5)+32,RTD("ice.xl",,"*H",$O60,AQ$7,"D",AQ$6,,,1)*AQ$8),"-")</f>
        <v>-</v>
      </c>
      <c r="AR60" s="103" t="str">
        <f ca="1">IFERROR(IF($F$22="TEMPF",RTD("ice.xl",,"*H",$O60,AR$7,"D",AR$6,,,1)*(9/5),RTD("ice.xl",,"*H",$O60,AR$7,"D",AR$6,,,1)*AR$8),"-")</f>
        <v>-</v>
      </c>
      <c r="AS60" s="104" t="str">
        <f ca="1">IFERROR(IF($F$22="TEMPF",RTD("ice.xl",,"*H",$O60,AS$7,"D",AS$6,,,1)*(9/5),RTD("ice.xl",,"*H",$O60,AS$7,"D",AS$6,,,1)*AS$8),"-")</f>
        <v>-</v>
      </c>
      <c r="AT60" s="129" t="str">
        <f ca="1">IFERROR(IF($F$22="TEMPF",RTD("ice.xl",,"*H",$O60,AT$7,"D",AT$6,,,1)*(9/5)+32,RTD("ice.xl",,"*H",$O60,AT$7,"D",AT$6,,,1)*AT$8),"-")</f>
        <v>-</v>
      </c>
      <c r="AU60" s="94" t="str">
        <f ca="1">IFERROR(IF($F$22="TEMPF",RTD("ice.xl",,"*H",$O60,AU$7,"D",AU$6,,,1)*(9/5)+32,RTD("ice.xl",,"*H",$O60,AU$7,"D",AU$6,,,1)*AU$8),"-")</f>
        <v>-</v>
      </c>
      <c r="AV60" s="94" t="str">
        <f ca="1">IFERROR(IF($F$22="TEMPF",RTD("ice.xl",,"*H",$O60,AV$7,"D",AV$6,,,1)*(9/5)+32,RTD("ice.xl",,"*H",$O60,AV$7,"D",AV$6,,,1)*AV$8),"-")</f>
        <v>-</v>
      </c>
      <c r="AW60" s="103" t="str">
        <f ca="1">IFERROR(IF($F$22="TEMPF",RTD("ice.xl",,"*H",$O60,AW$7,"D",AW$6,,,1)*(9/5),RTD("ice.xl",,"*H",$O60,AW$7,"D",AW$6,,,1)*AW$8),"-")</f>
        <v>-</v>
      </c>
      <c r="AX60" s="104" t="str">
        <f ca="1">IFERROR(IF($F$22="TEMPF",RTD("ice.xl",,"*H",$O60,AX$7,"D",AX$6,,,1)*(9/5),RTD("ice.xl",,"*H",$O60,AX$7,"D",AX$6,,,1)*AX$8),"-")</f>
        <v>-</v>
      </c>
      <c r="AY60" s="129" t="str">
        <f ca="1">IFERROR(IF($F$22="TEMPF",RTD("ice.xl",,"*H",$O60,AY$7,"D",AY$6,,,1)*(9/5)+32,RTD("ice.xl",,"*H",$O60,AY$7,"D",AY$6,,,1)*AY$8),"-")</f>
        <v>-</v>
      </c>
      <c r="AZ60" s="94" t="str">
        <f ca="1">IFERROR(IF($F$22="TEMPF",RTD("ice.xl",,"*H",$O60,AZ$7,"D",AZ$6,,,1)*(9/5)+32,RTD("ice.xl",,"*H",$O60,AZ$7,"D",AZ$6,,,1)*AZ$8),"-")</f>
        <v>-</v>
      </c>
      <c r="BA60" s="94" t="str">
        <f ca="1">IFERROR(IF($F$22="TEMPF",RTD("ice.xl",,"*H",$O60,BA$7,"D",BA$6,,,1)*(9/5)+32,RTD("ice.xl",,"*H",$O60,BA$7,"D",BA$6,,,1)*BA$8),"-")</f>
        <v>-</v>
      </c>
      <c r="BB60" s="103" t="str">
        <f ca="1">IFERROR(IF($F$22="TEMPF",RTD("ice.xl",,"*H",$O60,BB$7,"D",BB$6,,,1)*(9/5),RTD("ice.xl",,"*H",$O60,BB$7,"D",BB$6,,,1)*BB$8),"-")</f>
        <v>-</v>
      </c>
      <c r="BC60" s="104" t="str">
        <f ca="1">IFERROR(IF($F$22="TEMPF",RTD("ice.xl",,"*H",$O60,BC$7,"D",BC$6,,,1)*(9/5),RTD("ice.xl",,"*H",$O60,BC$7,"D",BC$6,,,1)*BC$8),"-")</f>
        <v>-</v>
      </c>
      <c r="BD60" s="129" t="str">
        <f ca="1">IFERROR(IF($F$22="TEMPF",RTD("ice.xl",,"*H",$O60,BD$7,"D",BD$6,,,1)*(9/5)+32,RTD("ice.xl",,"*H",$O60,BD$7,"D",BD$6,,,1)*BD$8),"-")</f>
        <v>-</v>
      </c>
      <c r="BE60" s="94" t="str">
        <f ca="1">IFERROR(IF($F$22="TEMPF",RTD("ice.xl",,"*H",$O60,BE$7,"D",BE$6,,,1)*(9/5)+32,RTD("ice.xl",,"*H",$O60,BE$7,"D",BE$6,,,1)*BE$8),"-")</f>
        <v>-</v>
      </c>
      <c r="BF60" s="94" t="str">
        <f ca="1">IFERROR(IF($F$22="TEMPF",RTD("ice.xl",,"*H",$O60,BF$7,"D",BF$6,,,1)*(9/5)+32,RTD("ice.xl",,"*H",$O60,BF$7,"D",BF$6,,,1)*BF$8),"-")</f>
        <v>-</v>
      </c>
      <c r="BG60" s="103" t="str">
        <f ca="1">IFERROR(IF($F$22="TEMPF",RTD("ice.xl",,"*H",$O60,BG$7,"D",BG$6,,,1)*(9/5),RTD("ice.xl",,"*H",$O60,BG$7,"D",BG$6,,,1)*BG$8),"-")</f>
        <v>-</v>
      </c>
      <c r="BH60" s="104" t="str">
        <f ca="1">IFERROR(IF($F$22="TEMPF",RTD("ice.xl",,"*H",$O60,BH$7,"D",BH$6,,,1)*(9/5),RTD("ice.xl",,"*H",$O60,BH$7,"D",BH$6,,,1)*BH$8),"-")</f>
        <v>-</v>
      </c>
      <c r="BI60" s="129" t="str">
        <f ca="1">IFERROR(IF($F$22="TEMPF",RTD("ice.xl",,"*H",$O60,BI$7,"D",BI$6,,,1)*(9/5)+32,RTD("ice.xl",,"*H",$O60,BI$7,"D",BI$6,,,1)*BI$8),"-")</f>
        <v>-</v>
      </c>
      <c r="BJ60" s="94" t="str">
        <f ca="1">IFERROR(IF($F$22="TEMPF",RTD("ice.xl",,"*H",$O60,BJ$7,"D",BJ$6,,,1)*(9/5)+32,RTD("ice.xl",,"*H",$O60,BJ$7,"D",BJ$6,,,1)*BJ$8),"-")</f>
        <v>-</v>
      </c>
      <c r="BK60" s="94" t="str">
        <f ca="1">IFERROR(IF($F$22="TEMPF",RTD("ice.xl",,"*H",$O60,BK$7,"D",BK$6,,,1)*(9/5)+32,RTD("ice.xl",,"*H",$O60,BK$7,"D",BK$6,,,1)*BK$8),"-")</f>
        <v>-</v>
      </c>
      <c r="BL60" s="103" t="str">
        <f ca="1">IFERROR(IF($F$22="TEMPF",RTD("ice.xl",,"*H",$O60,BL$7,"D",BL$6,,,1)*(9/5),RTD("ice.xl",,"*H",$O60,BL$7,"D",BL$6,,,1)*BL$8),"-")</f>
        <v>-</v>
      </c>
      <c r="BM60" s="104" t="str">
        <f ca="1">IFERROR(IF($F$22="TEMPF",RTD("ice.xl",,"*H",$O60,BM$7,"D",BM$6,,,1)*(9/5),RTD("ice.xl",,"*H",$O60,BM$7,"D",BM$6,,,1)*BM$8),"-")</f>
        <v>-</v>
      </c>
      <c r="BN60" s="129" t="str">
        <f ca="1">IFERROR(IF($F$22="TEMPF",RTD("ice.xl",,"*H",$O60,BN$7,"D",BN$6,,,1)*(9/5)+32,RTD("ice.xl",,"*H",$O60,BN$7,"D",BN$6,,,1)*BN$8),"-")</f>
        <v>-</v>
      </c>
      <c r="BO60" s="94" t="str">
        <f ca="1">IFERROR(IF($F$22="TEMPF",RTD("ice.xl",,"*H",$O60,BO$7,"D",BO$6,,,1)*(9/5)+32,RTD("ice.xl",,"*H",$O60,BO$7,"D",BO$6,,,1)*BO$8),"-")</f>
        <v>-</v>
      </c>
      <c r="BP60" s="94" t="str">
        <f ca="1">IFERROR(IF($F$22="TEMPF",RTD("ice.xl",,"*H",$O60,BP$7,"D",BP$6,,,1)*(9/5)+32,RTD("ice.xl",,"*H",$O60,BP$7,"D",BP$6,,,1)*BP$8),"-")</f>
        <v>-</v>
      </c>
      <c r="BQ60" s="103" t="str">
        <f ca="1">IFERROR(IF($F$22="TEMPF",RTD("ice.xl",,"*H",$O60,BQ$7,"D",BQ$6,,,1)*(9/5),RTD("ice.xl",,"*H",$O60,BQ$7,"D",BQ$6,,,1)*BQ$8),"-")</f>
        <v>-</v>
      </c>
      <c r="BR60" s="104" t="str">
        <f ca="1">IFERROR(IF($F$22="TEMPF",RTD("ice.xl",,"*H",$O60,BR$7,"D",BR$6,,,1)*(9/5),RTD("ice.xl",,"*H",$O60,BR$7,"D",BR$6,,,1)*BR$8),"-")</f>
        <v>-</v>
      </c>
      <c r="BS60" s="129" t="str">
        <f ca="1">IFERROR(IF($F$22="TEMPF",RTD("ice.xl",,"*H",$O60,BS$7,"D",BS$6,,,1)*(9/5)+32,RTD("ice.xl",,"*H",$O60,BS$7,"D",BS$6,,,1)*BS$8),"-")</f>
        <v>-</v>
      </c>
      <c r="BT60" s="94" t="str">
        <f ca="1">IFERROR(IF($F$22="TEMPF",RTD("ice.xl",,"*H",$O60,BT$7,"D",BT$6,,,1)*(9/5)+32,RTD("ice.xl",,"*H",$O60,BT$7,"D",BT$6,,,1)*BT$8),"-")</f>
        <v>-</v>
      </c>
      <c r="BU60" s="94" t="str">
        <f ca="1">IFERROR(IF($F$22="TEMPF",RTD("ice.xl",,"*H",$O60,BU$7,"D",BU$6,,,1)*(9/5)+32,RTD("ice.xl",,"*H",$O60,BU$7,"D",BU$6,,,1)*BU$8),"-")</f>
        <v>-</v>
      </c>
      <c r="BV60" s="103" t="str">
        <f ca="1">IFERROR(IF($F$22="TEMPF",RTD("ice.xl",,"*H",$O60,BV$7,"D",BV$6,,,1)*(9/5),RTD("ice.xl",,"*H",$O60,BV$7,"D",BV$6,,,1)*BV$8),"-")</f>
        <v>-</v>
      </c>
      <c r="BW60" s="104" t="str">
        <f ca="1">IFERROR(IF($F$22="TEMPF",RTD("ice.xl",,"*H",$O60,BW$7,"D",BW$6,,,1)*(9/5),RTD("ice.xl",,"*H",$O60,BW$7,"D",BW$6,,,1)*BW$8),"-")</f>
        <v>-</v>
      </c>
      <c r="BX60" s="129" t="str">
        <f ca="1">IFERROR(IF($F$22="TEMPF",RTD("ice.xl",,"*H",$O60,BX$7,"D",BX$6,,,1)*(9/5)+32,RTD("ice.xl",,"*H",$O60,BX$7,"D",BX$6,,,1)*BX$8),"-")</f>
        <v>-</v>
      </c>
      <c r="BY60" s="94" t="str">
        <f ca="1">IFERROR(IF($F$22="TEMPF",RTD("ice.xl",,"*H",$O60,BY$7,"D",BY$6,,,1)*(9/5)+32,RTD("ice.xl",,"*H",$O60,BY$7,"D",BY$6,,,1)*BY$8),"-")</f>
        <v>-</v>
      </c>
      <c r="BZ60" s="94" t="str">
        <f ca="1">IFERROR(IF($F$22="TEMPF",RTD("ice.xl",,"*H",$O60,BZ$7,"D",BZ$6,,,1)*(9/5)+32,RTD("ice.xl",,"*H",$O60,BZ$7,"D",BZ$6,,,1)*BZ$8),"-")</f>
        <v>-</v>
      </c>
      <c r="CA60" s="103" t="str">
        <f ca="1">IFERROR(IF($F$22="TEMPF",RTD("ice.xl",,"*H",$O60,CA$7,"D",CA$6,,,1)*(9/5),RTD("ice.xl",,"*H",$O60,CA$7,"D",CA$6,,,1)*CA$8),"-")</f>
        <v>-</v>
      </c>
      <c r="CB60" s="104" t="str">
        <f ca="1">IFERROR(IF($F$22="TEMPF",RTD("ice.xl",,"*H",$O60,CB$7,"D",CB$6,,,1)*(9/5),RTD("ice.xl",,"*H",$O60,CB$7,"D",CB$6,,,1)*CB$8),"-")</f>
        <v>-</v>
      </c>
      <c r="CC60" s="129" t="str">
        <f ca="1">IFERROR(IF($F$22="TEMPF",RTD("ice.xl",,"*H",$O60,CC$7,"D",CC$6,,,1)*(9/5)+32,RTD("ice.xl",,"*H",$O60,CC$7,"D",CC$6,,,1)*CC$8),"-")</f>
        <v>-</v>
      </c>
      <c r="CD60" s="94" t="str">
        <f ca="1">IFERROR(IF($F$22="TEMPF",RTD("ice.xl",,"*H",$O60,CD$7,"D",CD$6,,,1)*(9/5)+32,RTD("ice.xl",,"*H",$O60,CD$7,"D",CD$6,,,1)*CD$8),"-")</f>
        <v>-</v>
      </c>
      <c r="CE60" s="94" t="str">
        <f ca="1">IFERROR(IF($F$22="TEMPF",RTD("ice.xl",,"*H",$O60,CE$7,"D",CE$6,,,1)*(9/5)+32,RTD("ice.xl",,"*H",$O60,CE$7,"D",CE$6,,,1)*CE$8),"-")</f>
        <v>-</v>
      </c>
      <c r="CF60" s="103" t="str">
        <f ca="1">IFERROR(IF($F$22="TEMPF",RTD("ice.xl",,"*H",$O60,CF$7,"D",CF$6,,,1)*(9/5),RTD("ice.xl",,"*H",$O60,CF$7,"D",CF$6,,,1)*CF$8),"-")</f>
        <v>-</v>
      </c>
      <c r="CG60" s="104" t="str">
        <f ca="1">IFERROR(IF($F$22="TEMPF",RTD("ice.xl",,"*H",$O60,CG$7,"D",CG$6,,,1)*(9/5),RTD("ice.xl",,"*H",$O60,CG$7,"D",CG$6,,,1)*CG$8),"-")</f>
        <v>-</v>
      </c>
      <c r="CH60" s="129" t="str">
        <f ca="1">IFERROR(IF($F$22="TEMPF",RTD("ice.xl",,"*H",$O60,CH$7,"D",CH$6,,,1)*(9/5)+32,RTD("ice.xl",,"*H",$O60,CH$7,"D",CH$6,,,1)*CH$8),"-")</f>
        <v>-</v>
      </c>
      <c r="CI60" s="94" t="str">
        <f ca="1">IFERROR(IF($F$22="TEMPF",RTD("ice.xl",,"*H",$O60,CI$7,"D",CI$6,,,1)*(9/5)+32,RTD("ice.xl",,"*H",$O60,CI$7,"D",CI$6,,,1)*CI$8),"-")</f>
        <v>-</v>
      </c>
      <c r="CJ60" s="94" t="str">
        <f ca="1">IFERROR(IF($F$22="TEMPF",RTD("ice.xl",,"*H",$O60,CJ$7,"D",CJ$6,,,1)*(9/5)+32,RTD("ice.xl",,"*H",$O60,CJ$7,"D",CJ$6,,,1)*CJ$8),"-")</f>
        <v>-</v>
      </c>
      <c r="CK60" s="103" t="str">
        <f ca="1">IFERROR(IF($F$22="TEMPF",RTD("ice.xl",,"*H",$O60,CK$7,"D",CK$6,,,1)*(9/5),RTD("ice.xl",,"*H",$O60,CK$7,"D",CK$6,,,1)*CK$8),"-")</f>
        <v>-</v>
      </c>
      <c r="CL60" s="104" t="str">
        <f ca="1">IFERROR(IF($F$22="TEMPF",RTD("ice.xl",,"*H",$O60,CL$7,"D",CL$6,,,1)*(9/5),RTD("ice.xl",,"*H",$O60,CL$7,"D",CL$6,,,1)*CL$8),"-")</f>
        <v>-</v>
      </c>
      <c r="CM60" s="101" t="str">
        <f ca="1">IFERROR(IF($F$22="TEMPF",RTD("ice.xl",,"*H",$O60,CM$7,"D",CM$6,,,1)*(9/5)+32,RTD("ice.xl",,"*H",$O60,CM$7,"D",CM$6,,,1)*CM$8),"-")</f>
        <v>-</v>
      </c>
      <c r="CN60" s="102" t="str">
        <f ca="1">IFERROR(IF($F$22="TEMPF",RTD("ice.xl",,"*H",$O60,CN$7,"D",CN$6,,,1)*(9/5)+32,RTD("ice.xl",,"*H",$O60,CN$7,"D",CN$6,,,1)*CN$8),"-")</f>
        <v>-</v>
      </c>
      <c r="CO60" s="102" t="str">
        <f ca="1">IFERROR(IF($F$22="TEMPF",RTD("ice.xl",,"*H",$O60,CO$7,"D",CO$6,,,1)*(9/5)+32,RTD("ice.xl",,"*H",$O60,CO$7,"D",CO$6,,,1)*CO$8),"-")</f>
        <v>-</v>
      </c>
      <c r="CP60" s="103" t="str">
        <f ca="1">IFERROR(IF($F$22="TEMPF",RTD("ice.xl",,"*H",$O60,CP$7,"D",CP$6,,,1)*(9/5),RTD("ice.xl",,"*H",$O60,CP$7,"D",CP$6,,,1)*CP$8),"-")</f>
        <v>-</v>
      </c>
      <c r="CQ60" s="104" t="str">
        <f ca="1">IFERROR(IF($F$22="TEMPF",RTD("ice.xl",,"*H",$O60,CQ$7,"D",CQ$6,,,1)*(9/5),RTD("ice.xl",,"*H",$O60,CQ$7,"D",CQ$6,,,1)*CQ$8),"-")</f>
        <v>-</v>
      </c>
    </row>
    <row r="61" spans="9:95" x14ac:dyDescent="0.35">
      <c r="I61" s="94"/>
      <c r="J61" s="95" t="e">
        <f>VLOOKUP($I61,Master!$R$2:$S$10,2,FALSE)</f>
        <v>#N/A</v>
      </c>
      <c r="K61" s="94"/>
      <c r="L61" s="95" t="str">
        <f t="shared" si="355"/>
        <v>Location</v>
      </c>
      <c r="M61" s="96"/>
      <c r="N61" s="94" t="e">
        <f>VLOOKUP(M61,Master!$E:$F,2,FALSE)</f>
        <v>#N/A</v>
      </c>
      <c r="O61" s="50" t="e">
        <f t="shared" si="356"/>
        <v>#N/A</v>
      </c>
      <c r="P61" s="129" t="str">
        <f ca="1">IFERROR(IF($F$22="TEMPF",RTD("ice.xl",,"*H",$O61,P$7,"D",P$6,,,1)*(9/5)+32,RTD("ice.xl",,"*H",$O61,P$7,"D",P$6,,,1)*P$8),"-")</f>
        <v>-</v>
      </c>
      <c r="Q61" s="94" t="str">
        <f ca="1">IFERROR(IF($F$22="TEMPF",RTD("ice.xl",,"*H",$O61,Q$7,"D",Q$6,,,1)*(9/5)+32,RTD("ice.xl",,"*H",$O61,Q$7,"D",Q$6,,,1)*Q$8),"-")</f>
        <v>-</v>
      </c>
      <c r="R61" s="94" t="str">
        <f ca="1">IFERROR(IF($F$22="TEMPF",RTD("ice.xl",,"*H",$O61,R$7,"D",R$6,,,1)*(9/5)+32,RTD("ice.xl",,"*H",$O61,R$7,"D",R$6,,,1)*R$8),"-")</f>
        <v>-</v>
      </c>
      <c r="S61" s="103" t="str">
        <f ca="1">IFERROR(IF($F$22="TEMPF",RTD("ice.xl",,"*H",$O61,S$7,"D",S$6,,,1)*(9/5),RTD("ice.xl",,"*H",$O61,S$7,"D",S$6,,,1)*S$8),"-")</f>
        <v>-</v>
      </c>
      <c r="T61" s="104" t="str">
        <f ca="1">IFERROR(IF($F$22="TEMPF",RTD("ice.xl",,"*H",$O61,T$7,"D",T$6,,,1)*(9/5),RTD("ice.xl",,"*H",$O61,T$7,"D",T$6,,,1)*T$8),"-")</f>
        <v>-</v>
      </c>
      <c r="U61" s="129" t="str">
        <f ca="1">IFERROR(IF($F$22="TEMPF",RTD("ice.xl",,"*H",$O61,U$7,"D",U$6,,,1)*(9/5)+32,RTD("ice.xl",,"*H",$O61,U$7,"D",U$6,,,1)*U$8),"-")</f>
        <v>-</v>
      </c>
      <c r="V61" s="94" t="str">
        <f ca="1">IFERROR(IF($F$22="TEMPF",RTD("ice.xl",,"*H",$O61,V$7,"D",V$6,,,1)*(9/5)+32,RTD("ice.xl",,"*H",$O61,V$7,"D",V$6,,,1)*V$8),"-")</f>
        <v>-</v>
      </c>
      <c r="W61" s="94" t="str">
        <f ca="1">IFERROR(IF($F$22="TEMPF",RTD("ice.xl",,"*H",$O61,W$7,"D",W$6,,,1)*(9/5)+32,RTD("ice.xl",,"*H",$O61,W$7,"D",W$6,,,1)*W$8),"-")</f>
        <v>-</v>
      </c>
      <c r="X61" s="103" t="str">
        <f ca="1">IFERROR(IF($F$22="TEMPF",RTD("ice.xl",,"*H",$O61,X$7,"D",X$6,,,1)*(9/5),RTD("ice.xl",,"*H",$O61,X$7,"D",X$6,,,1)*X$8),"-")</f>
        <v>-</v>
      </c>
      <c r="Y61" s="104" t="str">
        <f ca="1">IFERROR(IF($F$22="TEMPF",RTD("ice.xl",,"*H",$O61,Y$7,"D",Y$6,,,1)*(9/5),RTD("ice.xl",,"*H",$O61,Y$7,"D",Y$6,,,1)*Y$8),"-")</f>
        <v>-</v>
      </c>
      <c r="Z61" s="129" t="str">
        <f ca="1">IFERROR(IF($F$22="TEMPF",RTD("ice.xl",,"*H",$O61,Z$7,"D",Z$6,,,1)*(9/5)+32,RTD("ice.xl",,"*H",$O61,Z$7,"D",Z$6,,,1)*Z$8),"-")</f>
        <v>-</v>
      </c>
      <c r="AA61" s="94" t="str">
        <f ca="1">IFERROR(IF($F$22="TEMPF",RTD("ice.xl",,"*H",$O61,AA$7,"D",AA$6,,,1)*(9/5)+32,RTD("ice.xl",,"*H",$O61,AA$7,"D",AA$6,,,1)*AA$8),"-")</f>
        <v>-</v>
      </c>
      <c r="AB61" s="94" t="str">
        <f ca="1">IFERROR(IF($F$22="TEMPF",RTD("ice.xl",,"*H",$O61,AB$7,"D",AB$6,,,1)*(9/5)+32,RTD("ice.xl",,"*H",$O61,AB$7,"D",AB$6,,,1)*AB$8),"-")</f>
        <v>-</v>
      </c>
      <c r="AC61" s="103" t="str">
        <f ca="1">IFERROR(IF($F$22="TEMPF",RTD("ice.xl",,"*H",$O61,AC$7,"D",AC$6,,,1)*(9/5),RTD("ice.xl",,"*H",$O61,AC$7,"D",AC$6,,,1)*AC$8),"-")</f>
        <v>-</v>
      </c>
      <c r="AD61" s="104" t="str">
        <f ca="1">IFERROR(IF($F$22="TEMPF",RTD("ice.xl",,"*H",$O61,AD$7,"D",AD$6,,,1)*(9/5),RTD("ice.xl",,"*H",$O61,AD$7,"D",AD$6,,,1)*AD$8),"-")</f>
        <v>-</v>
      </c>
      <c r="AE61" s="129" t="str">
        <f ca="1">IFERROR(IF($F$22="TEMPF",RTD("ice.xl",,"*H",$O61,AE$7,"D",AE$6,,,1)*(9/5)+32,RTD("ice.xl",,"*H",$O61,AE$7,"D",AE$6,,,1)*AE$8),"-")</f>
        <v>-</v>
      </c>
      <c r="AF61" s="94" t="str">
        <f ca="1">IFERROR(IF($F$22="TEMPF",RTD("ice.xl",,"*H",$O61,AF$7,"D",AF$6,,,1)*(9/5)+32,RTD("ice.xl",,"*H",$O61,AF$7,"D",AF$6,,,1)*AF$8),"-")</f>
        <v>-</v>
      </c>
      <c r="AG61" s="94" t="str">
        <f ca="1">IFERROR(IF($F$22="TEMPF",RTD("ice.xl",,"*H",$O61,AG$7,"D",AG$6,,,1)*(9/5)+32,RTD("ice.xl",,"*H",$O61,AG$7,"D",AG$6,,,1)*AG$8),"-")</f>
        <v>-</v>
      </c>
      <c r="AH61" s="103" t="str">
        <f ca="1">IFERROR(IF($F$22="TEMPF",RTD("ice.xl",,"*H",$O61,AH$7,"D",AH$6,,,1)*(9/5),RTD("ice.xl",,"*H",$O61,AH$7,"D",AH$6,,,1)*AH$8),"-")</f>
        <v>-</v>
      </c>
      <c r="AI61" s="104" t="str">
        <f ca="1">IFERROR(IF($F$22="TEMPF",RTD("ice.xl",,"*H",$O61,AI$7,"D",AI$6,,,1)*(9/5),RTD("ice.xl",,"*H",$O61,AI$7,"D",AI$6,,,1)*AI$8),"-")</f>
        <v>-</v>
      </c>
      <c r="AJ61" s="129" t="str">
        <f ca="1">IFERROR(IF($F$22="TEMPF",RTD("ice.xl",,"*H",$O61,AJ$7,"D",AJ$6,,,1)*(9/5)+32,RTD("ice.xl",,"*H",$O61,AJ$7,"D",AJ$6,,,1)*AJ$8),"-")</f>
        <v>-</v>
      </c>
      <c r="AK61" s="94" t="str">
        <f ca="1">IFERROR(IF($F$22="TEMPF",RTD("ice.xl",,"*H",$O61,AK$7,"D",AK$6,,,1)*(9/5)+32,RTD("ice.xl",,"*H",$O61,AK$7,"D",AK$6,,,1)*AK$8),"-")</f>
        <v>-</v>
      </c>
      <c r="AL61" s="94" t="str">
        <f ca="1">IFERROR(IF($F$22="TEMPF",RTD("ice.xl",,"*H",$O61,AL$7,"D",AL$6,,,1)*(9/5)+32,RTD("ice.xl",,"*H",$O61,AL$7,"D",AL$6,,,1)*AL$8),"-")</f>
        <v>-</v>
      </c>
      <c r="AM61" s="103" t="str">
        <f ca="1">IFERROR(IF($F$22="TEMPF",RTD("ice.xl",,"*H",$O61,AM$7,"D",AM$6,,,1)*(9/5),RTD("ice.xl",,"*H",$O61,AM$7,"D",AM$6,,,1)*AM$8),"-")</f>
        <v>-</v>
      </c>
      <c r="AN61" s="104" t="str">
        <f ca="1">IFERROR(IF($F$22="TEMPF",RTD("ice.xl",,"*H",$O61,AN$7,"D",AN$6,,,1)*(9/5),RTD("ice.xl",,"*H",$O61,AN$7,"D",AN$6,,,1)*AN$8),"-")</f>
        <v>-</v>
      </c>
      <c r="AO61" s="129" t="str">
        <f ca="1">IFERROR(IF($F$22="TEMPF",RTD("ice.xl",,"*H",$O61,AO$7,"D",AO$6,,,1)*(9/5)+32,RTD("ice.xl",,"*H",$O61,AO$7,"D",AO$6,,,1)*AO$8),"-")</f>
        <v>-</v>
      </c>
      <c r="AP61" s="94" t="str">
        <f ca="1">IFERROR(IF($F$22="TEMPF",RTD("ice.xl",,"*H",$O61,AP$7,"D",AP$6,,,1)*(9/5)+32,RTD("ice.xl",,"*H",$O61,AP$7,"D",AP$6,,,1)*AP$8),"-")</f>
        <v>-</v>
      </c>
      <c r="AQ61" s="94" t="str">
        <f ca="1">IFERROR(IF($F$22="TEMPF",RTD("ice.xl",,"*H",$O61,AQ$7,"D",AQ$6,,,1)*(9/5)+32,RTD("ice.xl",,"*H",$O61,AQ$7,"D",AQ$6,,,1)*AQ$8),"-")</f>
        <v>-</v>
      </c>
      <c r="AR61" s="103" t="str">
        <f ca="1">IFERROR(IF($F$22="TEMPF",RTD("ice.xl",,"*H",$O61,AR$7,"D",AR$6,,,1)*(9/5),RTD("ice.xl",,"*H",$O61,AR$7,"D",AR$6,,,1)*AR$8),"-")</f>
        <v>-</v>
      </c>
      <c r="AS61" s="104" t="str">
        <f ca="1">IFERROR(IF($F$22="TEMPF",RTD("ice.xl",,"*H",$O61,AS$7,"D",AS$6,,,1)*(9/5),RTD("ice.xl",,"*H",$O61,AS$7,"D",AS$6,,,1)*AS$8),"-")</f>
        <v>-</v>
      </c>
      <c r="AT61" s="129" t="str">
        <f ca="1">IFERROR(IF($F$22="TEMPF",RTD("ice.xl",,"*H",$O61,AT$7,"D",AT$6,,,1)*(9/5)+32,RTD("ice.xl",,"*H",$O61,AT$7,"D",AT$6,,,1)*AT$8),"-")</f>
        <v>-</v>
      </c>
      <c r="AU61" s="94" t="str">
        <f ca="1">IFERROR(IF($F$22="TEMPF",RTD("ice.xl",,"*H",$O61,AU$7,"D",AU$6,,,1)*(9/5)+32,RTD("ice.xl",,"*H",$O61,AU$7,"D",AU$6,,,1)*AU$8),"-")</f>
        <v>-</v>
      </c>
      <c r="AV61" s="94" t="str">
        <f ca="1">IFERROR(IF($F$22="TEMPF",RTD("ice.xl",,"*H",$O61,AV$7,"D",AV$6,,,1)*(9/5)+32,RTD("ice.xl",,"*H",$O61,AV$7,"D",AV$6,,,1)*AV$8),"-")</f>
        <v>-</v>
      </c>
      <c r="AW61" s="103" t="str">
        <f ca="1">IFERROR(IF($F$22="TEMPF",RTD("ice.xl",,"*H",$O61,AW$7,"D",AW$6,,,1)*(9/5),RTD("ice.xl",,"*H",$O61,AW$7,"D",AW$6,,,1)*AW$8),"-")</f>
        <v>-</v>
      </c>
      <c r="AX61" s="104" t="str">
        <f ca="1">IFERROR(IF($F$22="TEMPF",RTD("ice.xl",,"*H",$O61,AX$7,"D",AX$6,,,1)*(9/5),RTD("ice.xl",,"*H",$O61,AX$7,"D",AX$6,,,1)*AX$8),"-")</f>
        <v>-</v>
      </c>
      <c r="AY61" s="129" t="str">
        <f ca="1">IFERROR(IF($F$22="TEMPF",RTD("ice.xl",,"*H",$O61,AY$7,"D",AY$6,,,1)*(9/5)+32,RTD("ice.xl",,"*H",$O61,AY$7,"D",AY$6,,,1)*AY$8),"-")</f>
        <v>-</v>
      </c>
      <c r="AZ61" s="94" t="str">
        <f ca="1">IFERROR(IF($F$22="TEMPF",RTD("ice.xl",,"*H",$O61,AZ$7,"D",AZ$6,,,1)*(9/5)+32,RTD("ice.xl",,"*H",$O61,AZ$7,"D",AZ$6,,,1)*AZ$8),"-")</f>
        <v>-</v>
      </c>
      <c r="BA61" s="94" t="str">
        <f ca="1">IFERROR(IF($F$22="TEMPF",RTD("ice.xl",,"*H",$O61,BA$7,"D",BA$6,,,1)*(9/5)+32,RTD("ice.xl",,"*H",$O61,BA$7,"D",BA$6,,,1)*BA$8),"-")</f>
        <v>-</v>
      </c>
      <c r="BB61" s="103" t="str">
        <f ca="1">IFERROR(IF($F$22="TEMPF",RTD("ice.xl",,"*H",$O61,BB$7,"D",BB$6,,,1)*(9/5),RTD("ice.xl",,"*H",$O61,BB$7,"D",BB$6,,,1)*BB$8),"-")</f>
        <v>-</v>
      </c>
      <c r="BC61" s="104" t="str">
        <f ca="1">IFERROR(IF($F$22="TEMPF",RTD("ice.xl",,"*H",$O61,BC$7,"D",BC$6,,,1)*(9/5),RTD("ice.xl",,"*H",$O61,BC$7,"D",BC$6,,,1)*BC$8),"-")</f>
        <v>-</v>
      </c>
      <c r="BD61" s="129" t="str">
        <f ca="1">IFERROR(IF($F$22="TEMPF",RTD("ice.xl",,"*H",$O61,BD$7,"D",BD$6,,,1)*(9/5)+32,RTD("ice.xl",,"*H",$O61,BD$7,"D",BD$6,,,1)*BD$8),"-")</f>
        <v>-</v>
      </c>
      <c r="BE61" s="94" t="str">
        <f ca="1">IFERROR(IF($F$22="TEMPF",RTD("ice.xl",,"*H",$O61,BE$7,"D",BE$6,,,1)*(9/5)+32,RTD("ice.xl",,"*H",$O61,BE$7,"D",BE$6,,,1)*BE$8),"-")</f>
        <v>-</v>
      </c>
      <c r="BF61" s="94" t="str">
        <f ca="1">IFERROR(IF($F$22="TEMPF",RTD("ice.xl",,"*H",$O61,BF$7,"D",BF$6,,,1)*(9/5)+32,RTD("ice.xl",,"*H",$O61,BF$7,"D",BF$6,,,1)*BF$8),"-")</f>
        <v>-</v>
      </c>
      <c r="BG61" s="103" t="str">
        <f ca="1">IFERROR(IF($F$22="TEMPF",RTD("ice.xl",,"*H",$O61,BG$7,"D",BG$6,,,1)*(9/5),RTD("ice.xl",,"*H",$O61,BG$7,"D",BG$6,,,1)*BG$8),"-")</f>
        <v>-</v>
      </c>
      <c r="BH61" s="104" t="str">
        <f ca="1">IFERROR(IF($F$22="TEMPF",RTD("ice.xl",,"*H",$O61,BH$7,"D",BH$6,,,1)*(9/5),RTD("ice.xl",,"*H",$O61,BH$7,"D",BH$6,,,1)*BH$8),"-")</f>
        <v>-</v>
      </c>
      <c r="BI61" s="129" t="str">
        <f ca="1">IFERROR(IF($F$22="TEMPF",RTD("ice.xl",,"*H",$O61,BI$7,"D",BI$6,,,1)*(9/5)+32,RTD("ice.xl",,"*H",$O61,BI$7,"D",BI$6,,,1)*BI$8),"-")</f>
        <v>-</v>
      </c>
      <c r="BJ61" s="94" t="str">
        <f ca="1">IFERROR(IF($F$22="TEMPF",RTD("ice.xl",,"*H",$O61,BJ$7,"D",BJ$6,,,1)*(9/5)+32,RTD("ice.xl",,"*H",$O61,BJ$7,"D",BJ$6,,,1)*BJ$8),"-")</f>
        <v>-</v>
      </c>
      <c r="BK61" s="94" t="str">
        <f ca="1">IFERROR(IF($F$22="TEMPF",RTD("ice.xl",,"*H",$O61,BK$7,"D",BK$6,,,1)*(9/5)+32,RTD("ice.xl",,"*H",$O61,BK$7,"D",BK$6,,,1)*BK$8),"-")</f>
        <v>-</v>
      </c>
      <c r="BL61" s="103" t="str">
        <f ca="1">IFERROR(IF($F$22="TEMPF",RTD("ice.xl",,"*H",$O61,BL$7,"D",BL$6,,,1)*(9/5),RTD("ice.xl",,"*H",$O61,BL$7,"D",BL$6,,,1)*BL$8),"-")</f>
        <v>-</v>
      </c>
      <c r="BM61" s="104" t="str">
        <f ca="1">IFERROR(IF($F$22="TEMPF",RTD("ice.xl",,"*H",$O61,BM$7,"D",BM$6,,,1)*(9/5),RTD("ice.xl",,"*H",$O61,BM$7,"D",BM$6,,,1)*BM$8),"-")</f>
        <v>-</v>
      </c>
      <c r="BN61" s="129" t="str">
        <f ca="1">IFERROR(IF($F$22="TEMPF",RTD("ice.xl",,"*H",$O61,BN$7,"D",BN$6,,,1)*(9/5)+32,RTD("ice.xl",,"*H",$O61,BN$7,"D",BN$6,,,1)*BN$8),"-")</f>
        <v>-</v>
      </c>
      <c r="BO61" s="94" t="str">
        <f ca="1">IFERROR(IF($F$22="TEMPF",RTD("ice.xl",,"*H",$O61,BO$7,"D",BO$6,,,1)*(9/5)+32,RTD("ice.xl",,"*H",$O61,BO$7,"D",BO$6,,,1)*BO$8),"-")</f>
        <v>-</v>
      </c>
      <c r="BP61" s="94" t="str">
        <f ca="1">IFERROR(IF($F$22="TEMPF",RTD("ice.xl",,"*H",$O61,BP$7,"D",BP$6,,,1)*(9/5)+32,RTD("ice.xl",,"*H",$O61,BP$7,"D",BP$6,,,1)*BP$8),"-")</f>
        <v>-</v>
      </c>
      <c r="BQ61" s="103" t="str">
        <f ca="1">IFERROR(IF($F$22="TEMPF",RTD("ice.xl",,"*H",$O61,BQ$7,"D",BQ$6,,,1)*(9/5),RTD("ice.xl",,"*H",$O61,BQ$7,"D",BQ$6,,,1)*BQ$8),"-")</f>
        <v>-</v>
      </c>
      <c r="BR61" s="104" t="str">
        <f ca="1">IFERROR(IF($F$22="TEMPF",RTD("ice.xl",,"*H",$O61,BR$7,"D",BR$6,,,1)*(9/5),RTD("ice.xl",,"*H",$O61,BR$7,"D",BR$6,,,1)*BR$8),"-")</f>
        <v>-</v>
      </c>
      <c r="BS61" s="129" t="str">
        <f ca="1">IFERROR(IF($F$22="TEMPF",RTD("ice.xl",,"*H",$O61,BS$7,"D",BS$6,,,1)*(9/5)+32,RTD("ice.xl",,"*H",$O61,BS$7,"D",BS$6,,,1)*BS$8),"-")</f>
        <v>-</v>
      </c>
      <c r="BT61" s="94" t="str">
        <f ca="1">IFERROR(IF($F$22="TEMPF",RTD("ice.xl",,"*H",$O61,BT$7,"D",BT$6,,,1)*(9/5)+32,RTD("ice.xl",,"*H",$O61,BT$7,"D",BT$6,,,1)*BT$8),"-")</f>
        <v>-</v>
      </c>
      <c r="BU61" s="94" t="str">
        <f ca="1">IFERROR(IF($F$22="TEMPF",RTD("ice.xl",,"*H",$O61,BU$7,"D",BU$6,,,1)*(9/5)+32,RTD("ice.xl",,"*H",$O61,BU$7,"D",BU$6,,,1)*BU$8),"-")</f>
        <v>-</v>
      </c>
      <c r="BV61" s="103" t="str">
        <f ca="1">IFERROR(IF($F$22="TEMPF",RTD("ice.xl",,"*H",$O61,BV$7,"D",BV$6,,,1)*(9/5),RTD("ice.xl",,"*H",$O61,BV$7,"D",BV$6,,,1)*BV$8),"-")</f>
        <v>-</v>
      </c>
      <c r="BW61" s="104" t="str">
        <f ca="1">IFERROR(IF($F$22="TEMPF",RTD("ice.xl",,"*H",$O61,BW$7,"D",BW$6,,,1)*(9/5),RTD("ice.xl",,"*H",$O61,BW$7,"D",BW$6,,,1)*BW$8),"-")</f>
        <v>-</v>
      </c>
      <c r="BX61" s="129" t="str">
        <f ca="1">IFERROR(IF($F$22="TEMPF",RTD("ice.xl",,"*H",$O61,BX$7,"D",BX$6,,,1)*(9/5)+32,RTD("ice.xl",,"*H",$O61,BX$7,"D",BX$6,,,1)*BX$8),"-")</f>
        <v>-</v>
      </c>
      <c r="BY61" s="94" t="str">
        <f ca="1">IFERROR(IF($F$22="TEMPF",RTD("ice.xl",,"*H",$O61,BY$7,"D",BY$6,,,1)*(9/5)+32,RTD("ice.xl",,"*H",$O61,BY$7,"D",BY$6,,,1)*BY$8),"-")</f>
        <v>-</v>
      </c>
      <c r="BZ61" s="94" t="str">
        <f ca="1">IFERROR(IF($F$22="TEMPF",RTD("ice.xl",,"*H",$O61,BZ$7,"D",BZ$6,,,1)*(9/5)+32,RTD("ice.xl",,"*H",$O61,BZ$7,"D",BZ$6,,,1)*BZ$8),"-")</f>
        <v>-</v>
      </c>
      <c r="CA61" s="103" t="str">
        <f ca="1">IFERROR(IF($F$22="TEMPF",RTD("ice.xl",,"*H",$O61,CA$7,"D",CA$6,,,1)*(9/5),RTD("ice.xl",,"*H",$O61,CA$7,"D",CA$6,,,1)*CA$8),"-")</f>
        <v>-</v>
      </c>
      <c r="CB61" s="104" t="str">
        <f ca="1">IFERROR(IF($F$22="TEMPF",RTD("ice.xl",,"*H",$O61,CB$7,"D",CB$6,,,1)*(9/5),RTD("ice.xl",,"*H",$O61,CB$7,"D",CB$6,,,1)*CB$8),"-")</f>
        <v>-</v>
      </c>
      <c r="CC61" s="129" t="str">
        <f ca="1">IFERROR(IF($F$22="TEMPF",RTD("ice.xl",,"*H",$O61,CC$7,"D",CC$6,,,1)*(9/5)+32,RTD("ice.xl",,"*H",$O61,CC$7,"D",CC$6,,,1)*CC$8),"-")</f>
        <v>-</v>
      </c>
      <c r="CD61" s="94" t="str">
        <f ca="1">IFERROR(IF($F$22="TEMPF",RTD("ice.xl",,"*H",$O61,CD$7,"D",CD$6,,,1)*(9/5)+32,RTD("ice.xl",,"*H",$O61,CD$7,"D",CD$6,,,1)*CD$8),"-")</f>
        <v>-</v>
      </c>
      <c r="CE61" s="94" t="str">
        <f ca="1">IFERROR(IF($F$22="TEMPF",RTD("ice.xl",,"*H",$O61,CE$7,"D",CE$6,,,1)*(9/5)+32,RTD("ice.xl",,"*H",$O61,CE$7,"D",CE$6,,,1)*CE$8),"-")</f>
        <v>-</v>
      </c>
      <c r="CF61" s="103" t="str">
        <f ca="1">IFERROR(IF($F$22="TEMPF",RTD("ice.xl",,"*H",$O61,CF$7,"D",CF$6,,,1)*(9/5),RTD("ice.xl",,"*H",$O61,CF$7,"D",CF$6,,,1)*CF$8),"-")</f>
        <v>-</v>
      </c>
      <c r="CG61" s="104" t="str">
        <f ca="1">IFERROR(IF($F$22="TEMPF",RTD("ice.xl",,"*H",$O61,CG$7,"D",CG$6,,,1)*(9/5),RTD("ice.xl",,"*H",$O61,CG$7,"D",CG$6,,,1)*CG$8),"-")</f>
        <v>-</v>
      </c>
      <c r="CH61" s="129" t="str">
        <f ca="1">IFERROR(IF($F$22="TEMPF",RTD("ice.xl",,"*H",$O61,CH$7,"D",CH$6,,,1)*(9/5)+32,RTD("ice.xl",,"*H",$O61,CH$7,"D",CH$6,,,1)*CH$8),"-")</f>
        <v>-</v>
      </c>
      <c r="CI61" s="94" t="str">
        <f ca="1">IFERROR(IF($F$22="TEMPF",RTD("ice.xl",,"*H",$O61,CI$7,"D",CI$6,,,1)*(9/5)+32,RTD("ice.xl",,"*H",$O61,CI$7,"D",CI$6,,,1)*CI$8),"-")</f>
        <v>-</v>
      </c>
      <c r="CJ61" s="94" t="str">
        <f ca="1">IFERROR(IF($F$22="TEMPF",RTD("ice.xl",,"*H",$O61,CJ$7,"D",CJ$6,,,1)*(9/5)+32,RTD("ice.xl",,"*H",$O61,CJ$7,"D",CJ$6,,,1)*CJ$8),"-")</f>
        <v>-</v>
      </c>
      <c r="CK61" s="103" t="str">
        <f ca="1">IFERROR(IF($F$22="TEMPF",RTD("ice.xl",,"*H",$O61,CK$7,"D",CK$6,,,1)*(9/5),RTD("ice.xl",,"*H",$O61,CK$7,"D",CK$6,,,1)*CK$8),"-")</f>
        <v>-</v>
      </c>
      <c r="CL61" s="104" t="str">
        <f ca="1">IFERROR(IF($F$22="TEMPF",RTD("ice.xl",,"*H",$O61,CL$7,"D",CL$6,,,1)*(9/5),RTD("ice.xl",,"*H",$O61,CL$7,"D",CL$6,,,1)*CL$8),"-")</f>
        <v>-</v>
      </c>
      <c r="CM61" s="101" t="str">
        <f ca="1">IFERROR(IF($F$22="TEMPF",RTD("ice.xl",,"*H",$O61,CM$7,"D",CM$6,,,1)*(9/5)+32,RTD("ice.xl",,"*H",$O61,CM$7,"D",CM$6,,,1)*CM$8),"-")</f>
        <v>-</v>
      </c>
      <c r="CN61" s="102" t="str">
        <f ca="1">IFERROR(IF($F$22="TEMPF",RTD("ice.xl",,"*H",$O61,CN$7,"D",CN$6,,,1)*(9/5)+32,RTD("ice.xl",,"*H",$O61,CN$7,"D",CN$6,,,1)*CN$8),"-")</f>
        <v>-</v>
      </c>
      <c r="CO61" s="102" t="str">
        <f ca="1">IFERROR(IF($F$22="TEMPF",RTD("ice.xl",,"*H",$O61,CO$7,"D",CO$6,,,1)*(9/5)+32,RTD("ice.xl",,"*H",$O61,CO$7,"D",CO$6,,,1)*CO$8),"-")</f>
        <v>-</v>
      </c>
      <c r="CP61" s="103" t="str">
        <f ca="1">IFERROR(IF($F$22="TEMPF",RTD("ice.xl",,"*H",$O61,CP$7,"D",CP$6,,,1)*(9/5),RTD("ice.xl",,"*H",$O61,CP$7,"D",CP$6,,,1)*CP$8),"-")</f>
        <v>-</v>
      </c>
      <c r="CQ61" s="104" t="str">
        <f ca="1">IFERROR(IF($F$22="TEMPF",RTD("ice.xl",,"*H",$O61,CQ$7,"D",CQ$6,,,1)*(9/5),RTD("ice.xl",,"*H",$O61,CQ$7,"D",CQ$6,,,1)*CQ$8),"-")</f>
        <v>-</v>
      </c>
    </row>
    <row r="62" spans="9:95" x14ac:dyDescent="0.35">
      <c r="I62" s="94"/>
      <c r="J62" s="95" t="e">
        <f>VLOOKUP($I62,Master!$R$2:$S$10,2,FALSE)</f>
        <v>#N/A</v>
      </c>
      <c r="K62" s="94"/>
      <c r="L62" s="95" t="str">
        <f t="shared" si="355"/>
        <v>Location</v>
      </c>
      <c r="M62" s="96"/>
      <c r="N62" s="94" t="e">
        <f>VLOOKUP(M62,Master!$E:$F,2,FALSE)</f>
        <v>#N/A</v>
      </c>
      <c r="O62" s="50" t="e">
        <f t="shared" si="356"/>
        <v>#N/A</v>
      </c>
      <c r="P62" s="129" t="str">
        <f ca="1">IFERROR(IF($F$22="TEMPF",RTD("ice.xl",,"*H",$O62,P$7,"D",P$6,,,1)*(9/5)+32,RTD("ice.xl",,"*H",$O62,P$7,"D",P$6,,,1)*P$8),"-")</f>
        <v>-</v>
      </c>
      <c r="Q62" s="94" t="str">
        <f ca="1">IFERROR(IF($F$22="TEMPF",RTD("ice.xl",,"*H",$O62,Q$7,"D",Q$6,,,1)*(9/5)+32,RTD("ice.xl",,"*H",$O62,Q$7,"D",Q$6,,,1)*Q$8),"-")</f>
        <v>-</v>
      </c>
      <c r="R62" s="94" t="str">
        <f ca="1">IFERROR(IF($F$22="TEMPF",RTD("ice.xl",,"*H",$O62,R$7,"D",R$6,,,1)*(9/5)+32,RTD("ice.xl",,"*H",$O62,R$7,"D",R$6,,,1)*R$8),"-")</f>
        <v>-</v>
      </c>
      <c r="S62" s="103" t="str">
        <f ca="1">IFERROR(IF($F$22="TEMPF",RTD("ice.xl",,"*H",$O62,S$7,"D",S$6,,,1)*(9/5),RTD("ice.xl",,"*H",$O62,S$7,"D",S$6,,,1)*S$8),"-")</f>
        <v>-</v>
      </c>
      <c r="T62" s="104" t="str">
        <f ca="1">IFERROR(IF($F$22="TEMPF",RTD("ice.xl",,"*H",$O62,T$7,"D",T$6,,,1)*(9/5),RTD("ice.xl",,"*H",$O62,T$7,"D",T$6,,,1)*T$8),"-")</f>
        <v>-</v>
      </c>
      <c r="U62" s="129" t="str">
        <f ca="1">IFERROR(IF($F$22="TEMPF",RTD("ice.xl",,"*H",$O62,U$7,"D",U$6,,,1)*(9/5)+32,RTD("ice.xl",,"*H",$O62,U$7,"D",U$6,,,1)*U$8),"-")</f>
        <v>-</v>
      </c>
      <c r="V62" s="94" t="str">
        <f ca="1">IFERROR(IF($F$22="TEMPF",RTD("ice.xl",,"*H",$O62,V$7,"D",V$6,,,1)*(9/5)+32,RTD("ice.xl",,"*H",$O62,V$7,"D",V$6,,,1)*V$8),"-")</f>
        <v>-</v>
      </c>
      <c r="W62" s="94" t="str">
        <f ca="1">IFERROR(IF($F$22="TEMPF",RTD("ice.xl",,"*H",$O62,W$7,"D",W$6,,,1)*(9/5)+32,RTD("ice.xl",,"*H",$O62,W$7,"D",W$6,,,1)*W$8),"-")</f>
        <v>-</v>
      </c>
      <c r="X62" s="103" t="str">
        <f ca="1">IFERROR(IF($F$22="TEMPF",RTD("ice.xl",,"*H",$O62,X$7,"D",X$6,,,1)*(9/5),RTD("ice.xl",,"*H",$O62,X$7,"D",X$6,,,1)*X$8),"-")</f>
        <v>-</v>
      </c>
      <c r="Y62" s="104" t="str">
        <f ca="1">IFERROR(IF($F$22="TEMPF",RTD("ice.xl",,"*H",$O62,Y$7,"D",Y$6,,,1)*(9/5),RTD("ice.xl",,"*H",$O62,Y$7,"D",Y$6,,,1)*Y$8),"-")</f>
        <v>-</v>
      </c>
      <c r="Z62" s="129" t="str">
        <f ca="1">IFERROR(IF($F$22="TEMPF",RTD("ice.xl",,"*H",$O62,Z$7,"D",Z$6,,,1)*(9/5)+32,RTD("ice.xl",,"*H",$O62,Z$7,"D",Z$6,,,1)*Z$8),"-")</f>
        <v>-</v>
      </c>
      <c r="AA62" s="94" t="str">
        <f ca="1">IFERROR(IF($F$22="TEMPF",RTD("ice.xl",,"*H",$O62,AA$7,"D",AA$6,,,1)*(9/5)+32,RTD("ice.xl",,"*H",$O62,AA$7,"D",AA$6,,,1)*AA$8),"-")</f>
        <v>-</v>
      </c>
      <c r="AB62" s="94" t="str">
        <f ca="1">IFERROR(IF($F$22="TEMPF",RTD("ice.xl",,"*H",$O62,AB$7,"D",AB$6,,,1)*(9/5)+32,RTD("ice.xl",,"*H",$O62,AB$7,"D",AB$6,,,1)*AB$8),"-")</f>
        <v>-</v>
      </c>
      <c r="AC62" s="103" t="str">
        <f ca="1">IFERROR(IF($F$22="TEMPF",RTD("ice.xl",,"*H",$O62,AC$7,"D",AC$6,,,1)*(9/5),RTD("ice.xl",,"*H",$O62,AC$7,"D",AC$6,,,1)*AC$8),"-")</f>
        <v>-</v>
      </c>
      <c r="AD62" s="104" t="str">
        <f ca="1">IFERROR(IF($F$22="TEMPF",RTD("ice.xl",,"*H",$O62,AD$7,"D",AD$6,,,1)*(9/5),RTD("ice.xl",,"*H",$O62,AD$7,"D",AD$6,,,1)*AD$8),"-")</f>
        <v>-</v>
      </c>
      <c r="AE62" s="129" t="str">
        <f ca="1">IFERROR(IF($F$22="TEMPF",RTD("ice.xl",,"*H",$O62,AE$7,"D",AE$6,,,1)*(9/5)+32,RTD("ice.xl",,"*H",$O62,AE$7,"D",AE$6,,,1)*AE$8),"-")</f>
        <v>-</v>
      </c>
      <c r="AF62" s="94" t="str">
        <f ca="1">IFERROR(IF($F$22="TEMPF",RTD("ice.xl",,"*H",$O62,AF$7,"D",AF$6,,,1)*(9/5)+32,RTD("ice.xl",,"*H",$O62,AF$7,"D",AF$6,,,1)*AF$8),"-")</f>
        <v>-</v>
      </c>
      <c r="AG62" s="94" t="str">
        <f ca="1">IFERROR(IF($F$22="TEMPF",RTD("ice.xl",,"*H",$O62,AG$7,"D",AG$6,,,1)*(9/5)+32,RTD("ice.xl",,"*H",$O62,AG$7,"D",AG$6,,,1)*AG$8),"-")</f>
        <v>-</v>
      </c>
      <c r="AH62" s="103" t="str">
        <f ca="1">IFERROR(IF($F$22="TEMPF",RTD("ice.xl",,"*H",$O62,AH$7,"D",AH$6,,,1)*(9/5),RTD("ice.xl",,"*H",$O62,AH$7,"D",AH$6,,,1)*AH$8),"-")</f>
        <v>-</v>
      </c>
      <c r="AI62" s="104" t="str">
        <f ca="1">IFERROR(IF($F$22="TEMPF",RTD("ice.xl",,"*H",$O62,AI$7,"D",AI$6,,,1)*(9/5),RTD("ice.xl",,"*H",$O62,AI$7,"D",AI$6,,,1)*AI$8),"-")</f>
        <v>-</v>
      </c>
      <c r="AJ62" s="129" t="str">
        <f ca="1">IFERROR(IF($F$22="TEMPF",RTD("ice.xl",,"*H",$O62,AJ$7,"D",AJ$6,,,1)*(9/5)+32,RTD("ice.xl",,"*H",$O62,AJ$7,"D",AJ$6,,,1)*AJ$8),"-")</f>
        <v>-</v>
      </c>
      <c r="AK62" s="94" t="str">
        <f ca="1">IFERROR(IF($F$22="TEMPF",RTD("ice.xl",,"*H",$O62,AK$7,"D",AK$6,,,1)*(9/5)+32,RTD("ice.xl",,"*H",$O62,AK$7,"D",AK$6,,,1)*AK$8),"-")</f>
        <v>-</v>
      </c>
      <c r="AL62" s="94" t="str">
        <f ca="1">IFERROR(IF($F$22="TEMPF",RTD("ice.xl",,"*H",$O62,AL$7,"D",AL$6,,,1)*(9/5)+32,RTD("ice.xl",,"*H",$O62,AL$7,"D",AL$6,,,1)*AL$8),"-")</f>
        <v>-</v>
      </c>
      <c r="AM62" s="103" t="str">
        <f ca="1">IFERROR(IF($F$22="TEMPF",RTD("ice.xl",,"*H",$O62,AM$7,"D",AM$6,,,1)*(9/5),RTD("ice.xl",,"*H",$O62,AM$7,"D",AM$6,,,1)*AM$8),"-")</f>
        <v>-</v>
      </c>
      <c r="AN62" s="104" t="str">
        <f ca="1">IFERROR(IF($F$22="TEMPF",RTD("ice.xl",,"*H",$O62,AN$7,"D",AN$6,,,1)*(9/5),RTD("ice.xl",,"*H",$O62,AN$7,"D",AN$6,,,1)*AN$8),"-")</f>
        <v>-</v>
      </c>
      <c r="AO62" s="129" t="str">
        <f ca="1">IFERROR(IF($F$22="TEMPF",RTD("ice.xl",,"*H",$O62,AO$7,"D",AO$6,,,1)*(9/5)+32,RTD("ice.xl",,"*H",$O62,AO$7,"D",AO$6,,,1)*AO$8),"-")</f>
        <v>-</v>
      </c>
      <c r="AP62" s="94" t="str">
        <f ca="1">IFERROR(IF($F$22="TEMPF",RTD("ice.xl",,"*H",$O62,AP$7,"D",AP$6,,,1)*(9/5)+32,RTD("ice.xl",,"*H",$O62,AP$7,"D",AP$6,,,1)*AP$8),"-")</f>
        <v>-</v>
      </c>
      <c r="AQ62" s="94" t="str">
        <f ca="1">IFERROR(IF($F$22="TEMPF",RTD("ice.xl",,"*H",$O62,AQ$7,"D",AQ$6,,,1)*(9/5)+32,RTD("ice.xl",,"*H",$O62,AQ$7,"D",AQ$6,,,1)*AQ$8),"-")</f>
        <v>-</v>
      </c>
      <c r="AR62" s="103" t="str">
        <f ca="1">IFERROR(IF($F$22="TEMPF",RTD("ice.xl",,"*H",$O62,AR$7,"D",AR$6,,,1)*(9/5),RTD("ice.xl",,"*H",$O62,AR$7,"D",AR$6,,,1)*AR$8),"-")</f>
        <v>-</v>
      </c>
      <c r="AS62" s="104" t="str">
        <f ca="1">IFERROR(IF($F$22="TEMPF",RTD("ice.xl",,"*H",$O62,AS$7,"D",AS$6,,,1)*(9/5),RTD("ice.xl",,"*H",$O62,AS$7,"D",AS$6,,,1)*AS$8),"-")</f>
        <v>-</v>
      </c>
      <c r="AT62" s="129" t="str">
        <f ca="1">IFERROR(IF($F$22="TEMPF",RTD("ice.xl",,"*H",$O62,AT$7,"D",AT$6,,,1)*(9/5)+32,RTD("ice.xl",,"*H",$O62,AT$7,"D",AT$6,,,1)*AT$8),"-")</f>
        <v>-</v>
      </c>
      <c r="AU62" s="94" t="str">
        <f ca="1">IFERROR(IF($F$22="TEMPF",RTD("ice.xl",,"*H",$O62,AU$7,"D",AU$6,,,1)*(9/5)+32,RTD("ice.xl",,"*H",$O62,AU$7,"D",AU$6,,,1)*AU$8),"-")</f>
        <v>-</v>
      </c>
      <c r="AV62" s="94" t="str">
        <f ca="1">IFERROR(IF($F$22="TEMPF",RTD("ice.xl",,"*H",$O62,AV$7,"D",AV$6,,,1)*(9/5)+32,RTD("ice.xl",,"*H",$O62,AV$7,"D",AV$6,,,1)*AV$8),"-")</f>
        <v>-</v>
      </c>
      <c r="AW62" s="103" t="str">
        <f ca="1">IFERROR(IF($F$22="TEMPF",RTD("ice.xl",,"*H",$O62,AW$7,"D",AW$6,,,1)*(9/5),RTD("ice.xl",,"*H",$O62,AW$7,"D",AW$6,,,1)*AW$8),"-")</f>
        <v>-</v>
      </c>
      <c r="AX62" s="104" t="str">
        <f ca="1">IFERROR(IF($F$22="TEMPF",RTD("ice.xl",,"*H",$O62,AX$7,"D",AX$6,,,1)*(9/5),RTD("ice.xl",,"*H",$O62,AX$7,"D",AX$6,,,1)*AX$8),"-")</f>
        <v>-</v>
      </c>
      <c r="AY62" s="129" t="str">
        <f ca="1">IFERROR(IF($F$22="TEMPF",RTD("ice.xl",,"*H",$O62,AY$7,"D",AY$6,,,1)*(9/5)+32,RTD("ice.xl",,"*H",$O62,AY$7,"D",AY$6,,,1)*AY$8),"-")</f>
        <v>-</v>
      </c>
      <c r="AZ62" s="94" t="str">
        <f ca="1">IFERROR(IF($F$22="TEMPF",RTD("ice.xl",,"*H",$O62,AZ$7,"D",AZ$6,,,1)*(9/5)+32,RTD("ice.xl",,"*H",$O62,AZ$7,"D",AZ$6,,,1)*AZ$8),"-")</f>
        <v>-</v>
      </c>
      <c r="BA62" s="94" t="str">
        <f ca="1">IFERROR(IF($F$22="TEMPF",RTD("ice.xl",,"*H",$O62,BA$7,"D",BA$6,,,1)*(9/5)+32,RTD("ice.xl",,"*H",$O62,BA$7,"D",BA$6,,,1)*BA$8),"-")</f>
        <v>-</v>
      </c>
      <c r="BB62" s="103" t="str">
        <f ca="1">IFERROR(IF($F$22="TEMPF",RTD("ice.xl",,"*H",$O62,BB$7,"D",BB$6,,,1)*(9/5),RTD("ice.xl",,"*H",$O62,BB$7,"D",BB$6,,,1)*BB$8),"-")</f>
        <v>-</v>
      </c>
      <c r="BC62" s="104" t="str">
        <f ca="1">IFERROR(IF($F$22="TEMPF",RTD("ice.xl",,"*H",$O62,BC$7,"D",BC$6,,,1)*(9/5),RTD("ice.xl",,"*H",$O62,BC$7,"D",BC$6,,,1)*BC$8),"-")</f>
        <v>-</v>
      </c>
      <c r="BD62" s="129" t="str">
        <f ca="1">IFERROR(IF($F$22="TEMPF",RTD("ice.xl",,"*H",$O62,BD$7,"D",BD$6,,,1)*(9/5)+32,RTD("ice.xl",,"*H",$O62,BD$7,"D",BD$6,,,1)*BD$8),"-")</f>
        <v>-</v>
      </c>
      <c r="BE62" s="94" t="str">
        <f ca="1">IFERROR(IF($F$22="TEMPF",RTD("ice.xl",,"*H",$O62,BE$7,"D",BE$6,,,1)*(9/5)+32,RTD("ice.xl",,"*H",$O62,BE$7,"D",BE$6,,,1)*BE$8),"-")</f>
        <v>-</v>
      </c>
      <c r="BF62" s="94" t="str">
        <f ca="1">IFERROR(IF($F$22="TEMPF",RTD("ice.xl",,"*H",$O62,BF$7,"D",BF$6,,,1)*(9/5)+32,RTD("ice.xl",,"*H",$O62,BF$7,"D",BF$6,,,1)*BF$8),"-")</f>
        <v>-</v>
      </c>
      <c r="BG62" s="103" t="str">
        <f ca="1">IFERROR(IF($F$22="TEMPF",RTD("ice.xl",,"*H",$O62,BG$7,"D",BG$6,,,1)*(9/5),RTD("ice.xl",,"*H",$O62,BG$7,"D",BG$6,,,1)*BG$8),"-")</f>
        <v>-</v>
      </c>
      <c r="BH62" s="104" t="str">
        <f ca="1">IFERROR(IF($F$22="TEMPF",RTD("ice.xl",,"*H",$O62,BH$7,"D",BH$6,,,1)*(9/5),RTD("ice.xl",,"*H",$O62,BH$7,"D",BH$6,,,1)*BH$8),"-")</f>
        <v>-</v>
      </c>
      <c r="BI62" s="129" t="str">
        <f ca="1">IFERROR(IF($F$22="TEMPF",RTD("ice.xl",,"*H",$O62,BI$7,"D",BI$6,,,1)*(9/5)+32,RTD("ice.xl",,"*H",$O62,BI$7,"D",BI$6,,,1)*BI$8),"-")</f>
        <v>-</v>
      </c>
      <c r="BJ62" s="94" t="str">
        <f ca="1">IFERROR(IF($F$22="TEMPF",RTD("ice.xl",,"*H",$O62,BJ$7,"D",BJ$6,,,1)*(9/5)+32,RTD("ice.xl",,"*H",$O62,BJ$7,"D",BJ$6,,,1)*BJ$8),"-")</f>
        <v>-</v>
      </c>
      <c r="BK62" s="94" t="str">
        <f ca="1">IFERROR(IF($F$22="TEMPF",RTD("ice.xl",,"*H",$O62,BK$7,"D",BK$6,,,1)*(9/5)+32,RTD("ice.xl",,"*H",$O62,BK$7,"D",BK$6,,,1)*BK$8),"-")</f>
        <v>-</v>
      </c>
      <c r="BL62" s="103" t="str">
        <f ca="1">IFERROR(IF($F$22="TEMPF",RTD("ice.xl",,"*H",$O62,BL$7,"D",BL$6,,,1)*(9/5),RTD("ice.xl",,"*H",$O62,BL$7,"D",BL$6,,,1)*BL$8),"-")</f>
        <v>-</v>
      </c>
      <c r="BM62" s="104" t="str">
        <f ca="1">IFERROR(IF($F$22="TEMPF",RTD("ice.xl",,"*H",$O62,BM$7,"D",BM$6,,,1)*(9/5),RTD("ice.xl",,"*H",$O62,BM$7,"D",BM$6,,,1)*BM$8),"-")</f>
        <v>-</v>
      </c>
      <c r="BN62" s="129" t="str">
        <f ca="1">IFERROR(IF($F$22="TEMPF",RTD("ice.xl",,"*H",$O62,BN$7,"D",BN$6,,,1)*(9/5)+32,RTD("ice.xl",,"*H",$O62,BN$7,"D",BN$6,,,1)*BN$8),"-")</f>
        <v>-</v>
      </c>
      <c r="BO62" s="94" t="str">
        <f ca="1">IFERROR(IF($F$22="TEMPF",RTD("ice.xl",,"*H",$O62,BO$7,"D",BO$6,,,1)*(9/5)+32,RTD("ice.xl",,"*H",$O62,BO$7,"D",BO$6,,,1)*BO$8),"-")</f>
        <v>-</v>
      </c>
      <c r="BP62" s="94" t="str">
        <f ca="1">IFERROR(IF($F$22="TEMPF",RTD("ice.xl",,"*H",$O62,BP$7,"D",BP$6,,,1)*(9/5)+32,RTD("ice.xl",,"*H",$O62,BP$7,"D",BP$6,,,1)*BP$8),"-")</f>
        <v>-</v>
      </c>
      <c r="BQ62" s="103" t="str">
        <f ca="1">IFERROR(IF($F$22="TEMPF",RTD("ice.xl",,"*H",$O62,BQ$7,"D",BQ$6,,,1)*(9/5),RTD("ice.xl",,"*H",$O62,BQ$7,"D",BQ$6,,,1)*BQ$8),"-")</f>
        <v>-</v>
      </c>
      <c r="BR62" s="104" t="str">
        <f ca="1">IFERROR(IF($F$22="TEMPF",RTD("ice.xl",,"*H",$O62,BR$7,"D",BR$6,,,1)*(9/5),RTD("ice.xl",,"*H",$O62,BR$7,"D",BR$6,,,1)*BR$8),"-")</f>
        <v>-</v>
      </c>
      <c r="BS62" s="129" t="str">
        <f ca="1">IFERROR(IF($F$22="TEMPF",RTD("ice.xl",,"*H",$O62,BS$7,"D",BS$6,,,1)*(9/5)+32,RTD("ice.xl",,"*H",$O62,BS$7,"D",BS$6,,,1)*BS$8),"-")</f>
        <v>-</v>
      </c>
      <c r="BT62" s="94" t="str">
        <f ca="1">IFERROR(IF($F$22="TEMPF",RTD("ice.xl",,"*H",$O62,BT$7,"D",BT$6,,,1)*(9/5)+32,RTD("ice.xl",,"*H",$O62,BT$7,"D",BT$6,,,1)*BT$8),"-")</f>
        <v>-</v>
      </c>
      <c r="BU62" s="94" t="str">
        <f ca="1">IFERROR(IF($F$22="TEMPF",RTD("ice.xl",,"*H",$O62,BU$7,"D",BU$6,,,1)*(9/5)+32,RTD("ice.xl",,"*H",$O62,BU$7,"D",BU$6,,,1)*BU$8),"-")</f>
        <v>-</v>
      </c>
      <c r="BV62" s="103" t="str">
        <f ca="1">IFERROR(IF($F$22="TEMPF",RTD("ice.xl",,"*H",$O62,BV$7,"D",BV$6,,,1)*(9/5),RTD("ice.xl",,"*H",$O62,BV$7,"D",BV$6,,,1)*BV$8),"-")</f>
        <v>-</v>
      </c>
      <c r="BW62" s="104" t="str">
        <f ca="1">IFERROR(IF($F$22="TEMPF",RTD("ice.xl",,"*H",$O62,BW$7,"D",BW$6,,,1)*(9/5),RTD("ice.xl",,"*H",$O62,BW$7,"D",BW$6,,,1)*BW$8),"-")</f>
        <v>-</v>
      </c>
      <c r="BX62" s="129" t="str">
        <f ca="1">IFERROR(IF($F$22="TEMPF",RTD("ice.xl",,"*H",$O62,BX$7,"D",BX$6,,,1)*(9/5)+32,RTD("ice.xl",,"*H",$O62,BX$7,"D",BX$6,,,1)*BX$8),"-")</f>
        <v>-</v>
      </c>
      <c r="BY62" s="94" t="str">
        <f ca="1">IFERROR(IF($F$22="TEMPF",RTD("ice.xl",,"*H",$O62,BY$7,"D",BY$6,,,1)*(9/5)+32,RTD("ice.xl",,"*H",$O62,BY$7,"D",BY$6,,,1)*BY$8),"-")</f>
        <v>-</v>
      </c>
      <c r="BZ62" s="94" t="str">
        <f ca="1">IFERROR(IF($F$22="TEMPF",RTD("ice.xl",,"*H",$O62,BZ$7,"D",BZ$6,,,1)*(9/5)+32,RTD("ice.xl",,"*H",$O62,BZ$7,"D",BZ$6,,,1)*BZ$8),"-")</f>
        <v>-</v>
      </c>
      <c r="CA62" s="103" t="str">
        <f ca="1">IFERROR(IF($F$22="TEMPF",RTD("ice.xl",,"*H",$O62,CA$7,"D",CA$6,,,1)*(9/5),RTD("ice.xl",,"*H",$O62,CA$7,"D",CA$6,,,1)*CA$8),"-")</f>
        <v>-</v>
      </c>
      <c r="CB62" s="104" t="str">
        <f ca="1">IFERROR(IF($F$22="TEMPF",RTD("ice.xl",,"*H",$O62,CB$7,"D",CB$6,,,1)*(9/5),RTD("ice.xl",,"*H",$O62,CB$7,"D",CB$6,,,1)*CB$8),"-")</f>
        <v>-</v>
      </c>
      <c r="CC62" s="129" t="str">
        <f ca="1">IFERROR(IF($F$22="TEMPF",RTD("ice.xl",,"*H",$O62,CC$7,"D",CC$6,,,1)*(9/5)+32,RTD("ice.xl",,"*H",$O62,CC$7,"D",CC$6,,,1)*CC$8),"-")</f>
        <v>-</v>
      </c>
      <c r="CD62" s="94" t="str">
        <f ca="1">IFERROR(IF($F$22="TEMPF",RTD("ice.xl",,"*H",$O62,CD$7,"D",CD$6,,,1)*(9/5)+32,RTD("ice.xl",,"*H",$O62,CD$7,"D",CD$6,,,1)*CD$8),"-")</f>
        <v>-</v>
      </c>
      <c r="CE62" s="94" t="str">
        <f ca="1">IFERROR(IF($F$22="TEMPF",RTD("ice.xl",,"*H",$O62,CE$7,"D",CE$6,,,1)*(9/5)+32,RTD("ice.xl",,"*H",$O62,CE$7,"D",CE$6,,,1)*CE$8),"-")</f>
        <v>-</v>
      </c>
      <c r="CF62" s="103" t="str">
        <f ca="1">IFERROR(IF($F$22="TEMPF",RTD("ice.xl",,"*H",$O62,CF$7,"D",CF$6,,,1)*(9/5),RTD("ice.xl",,"*H",$O62,CF$7,"D",CF$6,,,1)*CF$8),"-")</f>
        <v>-</v>
      </c>
      <c r="CG62" s="104" t="str">
        <f ca="1">IFERROR(IF($F$22="TEMPF",RTD("ice.xl",,"*H",$O62,CG$7,"D",CG$6,,,1)*(9/5),RTD("ice.xl",,"*H",$O62,CG$7,"D",CG$6,,,1)*CG$8),"-")</f>
        <v>-</v>
      </c>
      <c r="CH62" s="129" t="str">
        <f ca="1">IFERROR(IF($F$22="TEMPF",RTD("ice.xl",,"*H",$O62,CH$7,"D",CH$6,,,1)*(9/5)+32,RTD("ice.xl",,"*H",$O62,CH$7,"D",CH$6,,,1)*CH$8),"-")</f>
        <v>-</v>
      </c>
      <c r="CI62" s="94" t="str">
        <f ca="1">IFERROR(IF($F$22="TEMPF",RTD("ice.xl",,"*H",$O62,CI$7,"D",CI$6,,,1)*(9/5)+32,RTD("ice.xl",,"*H",$O62,CI$7,"D",CI$6,,,1)*CI$8),"-")</f>
        <v>-</v>
      </c>
      <c r="CJ62" s="94" t="str">
        <f ca="1">IFERROR(IF($F$22="TEMPF",RTD("ice.xl",,"*H",$O62,CJ$7,"D",CJ$6,,,1)*(9/5)+32,RTD("ice.xl",,"*H",$O62,CJ$7,"D",CJ$6,,,1)*CJ$8),"-")</f>
        <v>-</v>
      </c>
      <c r="CK62" s="103" t="str">
        <f ca="1">IFERROR(IF($F$22="TEMPF",RTD("ice.xl",,"*H",$O62,CK$7,"D",CK$6,,,1)*(9/5),RTD("ice.xl",,"*H",$O62,CK$7,"D",CK$6,,,1)*CK$8),"-")</f>
        <v>-</v>
      </c>
      <c r="CL62" s="104" t="str">
        <f ca="1">IFERROR(IF($F$22="TEMPF",RTD("ice.xl",,"*H",$O62,CL$7,"D",CL$6,,,1)*(9/5),RTD("ice.xl",,"*H",$O62,CL$7,"D",CL$6,,,1)*CL$8),"-")</f>
        <v>-</v>
      </c>
      <c r="CM62" s="101" t="str">
        <f ca="1">IFERROR(IF($F$22="TEMPF",RTD("ice.xl",,"*H",$O62,CM$7,"D",CM$6,,,1)*(9/5)+32,RTD("ice.xl",,"*H",$O62,CM$7,"D",CM$6,,,1)*CM$8),"-")</f>
        <v>-</v>
      </c>
      <c r="CN62" s="102" t="str">
        <f ca="1">IFERROR(IF($F$22="TEMPF",RTD("ice.xl",,"*H",$O62,CN$7,"D",CN$6,,,1)*(9/5)+32,RTD("ice.xl",,"*H",$O62,CN$7,"D",CN$6,,,1)*CN$8),"-")</f>
        <v>-</v>
      </c>
      <c r="CO62" s="102" t="str">
        <f ca="1">IFERROR(IF($F$22="TEMPF",RTD("ice.xl",,"*H",$O62,CO$7,"D",CO$6,,,1)*(9/5)+32,RTD("ice.xl",,"*H",$O62,CO$7,"D",CO$6,,,1)*CO$8),"-")</f>
        <v>-</v>
      </c>
      <c r="CP62" s="103" t="str">
        <f ca="1">IFERROR(IF($F$22="TEMPF",RTD("ice.xl",,"*H",$O62,CP$7,"D",CP$6,,,1)*(9/5),RTD("ice.xl",,"*H",$O62,CP$7,"D",CP$6,,,1)*CP$8),"-")</f>
        <v>-</v>
      </c>
      <c r="CQ62" s="104" t="str">
        <f ca="1">IFERROR(IF($F$22="TEMPF",RTD("ice.xl",,"*H",$O62,CQ$7,"D",CQ$6,,,1)*(9/5),RTD("ice.xl",,"*H",$O62,CQ$7,"D",CQ$6,,,1)*CQ$8),"-")</f>
        <v>-</v>
      </c>
    </row>
    <row r="63" spans="9:95" x14ac:dyDescent="0.35">
      <c r="I63" s="94"/>
      <c r="J63" s="95" t="e">
        <f>VLOOKUP($I63,Master!$R$2:$S$10,2,FALSE)</f>
        <v>#N/A</v>
      </c>
      <c r="K63" s="94"/>
      <c r="L63" s="95" t="str">
        <f t="shared" si="355"/>
        <v>Location</v>
      </c>
      <c r="M63" s="96"/>
      <c r="N63" s="94" t="e">
        <f>VLOOKUP(M63,Master!$E:$F,2,FALSE)</f>
        <v>#N/A</v>
      </c>
      <c r="O63" s="50" t="e">
        <f t="shared" si="356"/>
        <v>#N/A</v>
      </c>
      <c r="P63" s="129" t="str">
        <f ca="1">IFERROR(IF($F$22="TEMPF",RTD("ice.xl",,"*H",$O63,P$7,"D",P$6,,,1)*(9/5)+32,RTD("ice.xl",,"*H",$O63,P$7,"D",P$6,,,1)*P$8),"-")</f>
        <v>-</v>
      </c>
      <c r="Q63" s="94" t="str">
        <f ca="1">IFERROR(IF($F$22="TEMPF",RTD("ice.xl",,"*H",$O63,Q$7,"D",Q$6,,,1)*(9/5)+32,RTD("ice.xl",,"*H",$O63,Q$7,"D",Q$6,,,1)*Q$8),"-")</f>
        <v>-</v>
      </c>
      <c r="R63" s="94" t="str">
        <f ca="1">IFERROR(IF($F$22="TEMPF",RTD("ice.xl",,"*H",$O63,R$7,"D",R$6,,,1)*(9/5)+32,RTD("ice.xl",,"*H",$O63,R$7,"D",R$6,,,1)*R$8),"-")</f>
        <v>-</v>
      </c>
      <c r="S63" s="103" t="str">
        <f ca="1">IFERROR(IF($F$22="TEMPF",RTD("ice.xl",,"*H",$O63,S$7,"D",S$6,,,1)*(9/5),RTD("ice.xl",,"*H",$O63,S$7,"D",S$6,,,1)*S$8),"-")</f>
        <v>-</v>
      </c>
      <c r="T63" s="104" t="str">
        <f ca="1">IFERROR(IF($F$22="TEMPF",RTD("ice.xl",,"*H",$O63,T$7,"D",T$6,,,1)*(9/5),RTD("ice.xl",,"*H",$O63,T$7,"D",T$6,,,1)*T$8),"-")</f>
        <v>-</v>
      </c>
      <c r="U63" s="129" t="str">
        <f ca="1">IFERROR(IF($F$22="TEMPF",RTD("ice.xl",,"*H",$O63,U$7,"D",U$6,,,1)*(9/5)+32,RTD("ice.xl",,"*H",$O63,U$7,"D",U$6,,,1)*U$8),"-")</f>
        <v>-</v>
      </c>
      <c r="V63" s="94" t="str">
        <f ca="1">IFERROR(IF($F$22="TEMPF",RTD("ice.xl",,"*H",$O63,V$7,"D",V$6,,,1)*(9/5)+32,RTD("ice.xl",,"*H",$O63,V$7,"D",V$6,,,1)*V$8),"-")</f>
        <v>-</v>
      </c>
      <c r="W63" s="94" t="str">
        <f ca="1">IFERROR(IF($F$22="TEMPF",RTD("ice.xl",,"*H",$O63,W$7,"D",W$6,,,1)*(9/5)+32,RTD("ice.xl",,"*H",$O63,W$7,"D",W$6,,,1)*W$8),"-")</f>
        <v>-</v>
      </c>
      <c r="X63" s="103" t="str">
        <f ca="1">IFERROR(IF($F$22="TEMPF",RTD("ice.xl",,"*H",$O63,X$7,"D",X$6,,,1)*(9/5),RTD("ice.xl",,"*H",$O63,X$7,"D",X$6,,,1)*X$8),"-")</f>
        <v>-</v>
      </c>
      <c r="Y63" s="104" t="str">
        <f ca="1">IFERROR(IF($F$22="TEMPF",RTD("ice.xl",,"*H",$O63,Y$7,"D",Y$6,,,1)*(9/5),RTD("ice.xl",,"*H",$O63,Y$7,"D",Y$6,,,1)*Y$8),"-")</f>
        <v>-</v>
      </c>
      <c r="Z63" s="129" t="str">
        <f ca="1">IFERROR(IF($F$22="TEMPF",RTD("ice.xl",,"*H",$O63,Z$7,"D",Z$6,,,1)*(9/5)+32,RTD("ice.xl",,"*H",$O63,Z$7,"D",Z$6,,,1)*Z$8),"-")</f>
        <v>-</v>
      </c>
      <c r="AA63" s="94" t="str">
        <f ca="1">IFERROR(IF($F$22="TEMPF",RTD("ice.xl",,"*H",$O63,AA$7,"D",AA$6,,,1)*(9/5)+32,RTD("ice.xl",,"*H",$O63,AA$7,"D",AA$6,,,1)*AA$8),"-")</f>
        <v>-</v>
      </c>
      <c r="AB63" s="94" t="str">
        <f ca="1">IFERROR(IF($F$22="TEMPF",RTD("ice.xl",,"*H",$O63,AB$7,"D",AB$6,,,1)*(9/5)+32,RTD("ice.xl",,"*H",$O63,AB$7,"D",AB$6,,,1)*AB$8),"-")</f>
        <v>-</v>
      </c>
      <c r="AC63" s="103" t="str">
        <f ca="1">IFERROR(IF($F$22="TEMPF",RTD("ice.xl",,"*H",$O63,AC$7,"D",AC$6,,,1)*(9/5),RTD("ice.xl",,"*H",$O63,AC$7,"D",AC$6,,,1)*AC$8),"-")</f>
        <v>-</v>
      </c>
      <c r="AD63" s="104" t="str">
        <f ca="1">IFERROR(IF($F$22="TEMPF",RTD("ice.xl",,"*H",$O63,AD$7,"D",AD$6,,,1)*(9/5),RTD("ice.xl",,"*H",$O63,AD$7,"D",AD$6,,,1)*AD$8),"-")</f>
        <v>-</v>
      </c>
      <c r="AE63" s="129" t="str">
        <f ca="1">IFERROR(IF($F$22="TEMPF",RTD("ice.xl",,"*H",$O63,AE$7,"D",AE$6,,,1)*(9/5)+32,RTD("ice.xl",,"*H",$O63,AE$7,"D",AE$6,,,1)*AE$8),"-")</f>
        <v>-</v>
      </c>
      <c r="AF63" s="94" t="str">
        <f ca="1">IFERROR(IF($F$22="TEMPF",RTD("ice.xl",,"*H",$O63,AF$7,"D",AF$6,,,1)*(9/5)+32,RTD("ice.xl",,"*H",$O63,AF$7,"D",AF$6,,,1)*AF$8),"-")</f>
        <v>-</v>
      </c>
      <c r="AG63" s="94" t="str">
        <f ca="1">IFERROR(IF($F$22="TEMPF",RTD("ice.xl",,"*H",$O63,AG$7,"D",AG$6,,,1)*(9/5)+32,RTD("ice.xl",,"*H",$O63,AG$7,"D",AG$6,,,1)*AG$8),"-")</f>
        <v>-</v>
      </c>
      <c r="AH63" s="103" t="str">
        <f ca="1">IFERROR(IF($F$22="TEMPF",RTD("ice.xl",,"*H",$O63,AH$7,"D",AH$6,,,1)*(9/5),RTD("ice.xl",,"*H",$O63,AH$7,"D",AH$6,,,1)*AH$8),"-")</f>
        <v>-</v>
      </c>
      <c r="AI63" s="104" t="str">
        <f ca="1">IFERROR(IF($F$22="TEMPF",RTD("ice.xl",,"*H",$O63,AI$7,"D",AI$6,,,1)*(9/5),RTD("ice.xl",,"*H",$O63,AI$7,"D",AI$6,,,1)*AI$8),"-")</f>
        <v>-</v>
      </c>
      <c r="AJ63" s="129" t="str">
        <f ca="1">IFERROR(IF($F$22="TEMPF",RTD("ice.xl",,"*H",$O63,AJ$7,"D",AJ$6,,,1)*(9/5)+32,RTD("ice.xl",,"*H",$O63,AJ$7,"D",AJ$6,,,1)*AJ$8),"-")</f>
        <v>-</v>
      </c>
      <c r="AK63" s="94" t="str">
        <f ca="1">IFERROR(IF($F$22="TEMPF",RTD("ice.xl",,"*H",$O63,AK$7,"D",AK$6,,,1)*(9/5)+32,RTD("ice.xl",,"*H",$O63,AK$7,"D",AK$6,,,1)*AK$8),"-")</f>
        <v>-</v>
      </c>
      <c r="AL63" s="94" t="str">
        <f ca="1">IFERROR(IF($F$22="TEMPF",RTD("ice.xl",,"*H",$O63,AL$7,"D",AL$6,,,1)*(9/5)+32,RTD("ice.xl",,"*H",$O63,AL$7,"D",AL$6,,,1)*AL$8),"-")</f>
        <v>-</v>
      </c>
      <c r="AM63" s="103" t="str">
        <f ca="1">IFERROR(IF($F$22="TEMPF",RTD("ice.xl",,"*H",$O63,AM$7,"D",AM$6,,,1)*(9/5),RTD("ice.xl",,"*H",$O63,AM$7,"D",AM$6,,,1)*AM$8),"-")</f>
        <v>-</v>
      </c>
      <c r="AN63" s="104" t="str">
        <f ca="1">IFERROR(IF($F$22="TEMPF",RTD("ice.xl",,"*H",$O63,AN$7,"D",AN$6,,,1)*(9/5),RTD("ice.xl",,"*H",$O63,AN$7,"D",AN$6,,,1)*AN$8),"-")</f>
        <v>-</v>
      </c>
      <c r="AO63" s="129" t="str">
        <f ca="1">IFERROR(IF($F$22="TEMPF",RTD("ice.xl",,"*H",$O63,AO$7,"D",AO$6,,,1)*(9/5)+32,RTD("ice.xl",,"*H",$O63,AO$7,"D",AO$6,,,1)*AO$8),"-")</f>
        <v>-</v>
      </c>
      <c r="AP63" s="94" t="str">
        <f ca="1">IFERROR(IF($F$22="TEMPF",RTD("ice.xl",,"*H",$O63,AP$7,"D",AP$6,,,1)*(9/5)+32,RTD("ice.xl",,"*H",$O63,AP$7,"D",AP$6,,,1)*AP$8),"-")</f>
        <v>-</v>
      </c>
      <c r="AQ63" s="94" t="str">
        <f ca="1">IFERROR(IF($F$22="TEMPF",RTD("ice.xl",,"*H",$O63,AQ$7,"D",AQ$6,,,1)*(9/5)+32,RTD("ice.xl",,"*H",$O63,AQ$7,"D",AQ$6,,,1)*AQ$8),"-")</f>
        <v>-</v>
      </c>
      <c r="AR63" s="103" t="str">
        <f ca="1">IFERROR(IF($F$22="TEMPF",RTD("ice.xl",,"*H",$O63,AR$7,"D",AR$6,,,1)*(9/5),RTD("ice.xl",,"*H",$O63,AR$7,"D",AR$6,,,1)*AR$8),"-")</f>
        <v>-</v>
      </c>
      <c r="AS63" s="104" t="str">
        <f ca="1">IFERROR(IF($F$22="TEMPF",RTD("ice.xl",,"*H",$O63,AS$7,"D",AS$6,,,1)*(9/5),RTD("ice.xl",,"*H",$O63,AS$7,"D",AS$6,,,1)*AS$8),"-")</f>
        <v>-</v>
      </c>
      <c r="AT63" s="129" t="str">
        <f ca="1">IFERROR(IF($F$22="TEMPF",RTD("ice.xl",,"*H",$O63,AT$7,"D",AT$6,,,1)*(9/5)+32,RTD("ice.xl",,"*H",$O63,AT$7,"D",AT$6,,,1)*AT$8),"-")</f>
        <v>-</v>
      </c>
      <c r="AU63" s="94" t="str">
        <f ca="1">IFERROR(IF($F$22="TEMPF",RTD("ice.xl",,"*H",$O63,AU$7,"D",AU$6,,,1)*(9/5)+32,RTD("ice.xl",,"*H",$O63,AU$7,"D",AU$6,,,1)*AU$8),"-")</f>
        <v>-</v>
      </c>
      <c r="AV63" s="94" t="str">
        <f ca="1">IFERROR(IF($F$22="TEMPF",RTD("ice.xl",,"*H",$O63,AV$7,"D",AV$6,,,1)*(9/5)+32,RTD("ice.xl",,"*H",$O63,AV$7,"D",AV$6,,,1)*AV$8),"-")</f>
        <v>-</v>
      </c>
      <c r="AW63" s="103" t="str">
        <f ca="1">IFERROR(IF($F$22="TEMPF",RTD("ice.xl",,"*H",$O63,AW$7,"D",AW$6,,,1)*(9/5),RTD("ice.xl",,"*H",$O63,AW$7,"D",AW$6,,,1)*AW$8),"-")</f>
        <v>-</v>
      </c>
      <c r="AX63" s="104" t="str">
        <f ca="1">IFERROR(IF($F$22="TEMPF",RTD("ice.xl",,"*H",$O63,AX$7,"D",AX$6,,,1)*(9/5),RTD("ice.xl",,"*H",$O63,AX$7,"D",AX$6,,,1)*AX$8),"-")</f>
        <v>-</v>
      </c>
      <c r="AY63" s="129" t="str">
        <f ca="1">IFERROR(IF($F$22="TEMPF",RTD("ice.xl",,"*H",$O63,AY$7,"D",AY$6,,,1)*(9/5)+32,RTD("ice.xl",,"*H",$O63,AY$7,"D",AY$6,,,1)*AY$8),"-")</f>
        <v>-</v>
      </c>
      <c r="AZ63" s="94" t="str">
        <f ca="1">IFERROR(IF($F$22="TEMPF",RTD("ice.xl",,"*H",$O63,AZ$7,"D",AZ$6,,,1)*(9/5)+32,RTD("ice.xl",,"*H",$O63,AZ$7,"D",AZ$6,,,1)*AZ$8),"-")</f>
        <v>-</v>
      </c>
      <c r="BA63" s="94" t="str">
        <f ca="1">IFERROR(IF($F$22="TEMPF",RTD("ice.xl",,"*H",$O63,BA$7,"D",BA$6,,,1)*(9/5)+32,RTD("ice.xl",,"*H",$O63,BA$7,"D",BA$6,,,1)*BA$8),"-")</f>
        <v>-</v>
      </c>
      <c r="BB63" s="103" t="str">
        <f ca="1">IFERROR(IF($F$22="TEMPF",RTD("ice.xl",,"*H",$O63,BB$7,"D",BB$6,,,1)*(9/5),RTD("ice.xl",,"*H",$O63,BB$7,"D",BB$6,,,1)*BB$8),"-")</f>
        <v>-</v>
      </c>
      <c r="BC63" s="104" t="str">
        <f ca="1">IFERROR(IF($F$22="TEMPF",RTD("ice.xl",,"*H",$O63,BC$7,"D",BC$6,,,1)*(9/5),RTD("ice.xl",,"*H",$O63,BC$7,"D",BC$6,,,1)*BC$8),"-")</f>
        <v>-</v>
      </c>
      <c r="BD63" s="129" t="str">
        <f ca="1">IFERROR(IF($F$22="TEMPF",RTD("ice.xl",,"*H",$O63,BD$7,"D",BD$6,,,1)*(9/5)+32,RTD("ice.xl",,"*H",$O63,BD$7,"D",BD$6,,,1)*BD$8),"-")</f>
        <v>-</v>
      </c>
      <c r="BE63" s="94" t="str">
        <f ca="1">IFERROR(IF($F$22="TEMPF",RTD("ice.xl",,"*H",$O63,BE$7,"D",BE$6,,,1)*(9/5)+32,RTD("ice.xl",,"*H",$O63,BE$7,"D",BE$6,,,1)*BE$8),"-")</f>
        <v>-</v>
      </c>
      <c r="BF63" s="94" t="str">
        <f ca="1">IFERROR(IF($F$22="TEMPF",RTD("ice.xl",,"*H",$O63,BF$7,"D",BF$6,,,1)*(9/5)+32,RTD("ice.xl",,"*H",$O63,BF$7,"D",BF$6,,,1)*BF$8),"-")</f>
        <v>-</v>
      </c>
      <c r="BG63" s="103" t="str">
        <f ca="1">IFERROR(IF($F$22="TEMPF",RTD("ice.xl",,"*H",$O63,BG$7,"D",BG$6,,,1)*(9/5),RTD("ice.xl",,"*H",$O63,BG$7,"D",BG$6,,,1)*BG$8),"-")</f>
        <v>-</v>
      </c>
      <c r="BH63" s="104" t="str">
        <f ca="1">IFERROR(IF($F$22="TEMPF",RTD("ice.xl",,"*H",$O63,BH$7,"D",BH$6,,,1)*(9/5),RTD("ice.xl",,"*H",$O63,BH$7,"D",BH$6,,,1)*BH$8),"-")</f>
        <v>-</v>
      </c>
      <c r="BI63" s="129" t="str">
        <f ca="1">IFERROR(IF($F$22="TEMPF",RTD("ice.xl",,"*H",$O63,BI$7,"D",BI$6,,,1)*(9/5)+32,RTD("ice.xl",,"*H",$O63,BI$7,"D",BI$6,,,1)*BI$8),"-")</f>
        <v>-</v>
      </c>
      <c r="BJ63" s="94" t="str">
        <f ca="1">IFERROR(IF($F$22="TEMPF",RTD("ice.xl",,"*H",$O63,BJ$7,"D",BJ$6,,,1)*(9/5)+32,RTD("ice.xl",,"*H",$O63,BJ$7,"D",BJ$6,,,1)*BJ$8),"-")</f>
        <v>-</v>
      </c>
      <c r="BK63" s="94" t="str">
        <f ca="1">IFERROR(IF($F$22="TEMPF",RTD("ice.xl",,"*H",$O63,BK$7,"D",BK$6,,,1)*(9/5)+32,RTD("ice.xl",,"*H",$O63,BK$7,"D",BK$6,,,1)*BK$8),"-")</f>
        <v>-</v>
      </c>
      <c r="BL63" s="103" t="str">
        <f ca="1">IFERROR(IF($F$22="TEMPF",RTD("ice.xl",,"*H",$O63,BL$7,"D",BL$6,,,1)*(9/5),RTD("ice.xl",,"*H",$O63,BL$7,"D",BL$6,,,1)*BL$8),"-")</f>
        <v>-</v>
      </c>
      <c r="BM63" s="104" t="str">
        <f ca="1">IFERROR(IF($F$22="TEMPF",RTD("ice.xl",,"*H",$O63,BM$7,"D",BM$6,,,1)*(9/5),RTD("ice.xl",,"*H",$O63,BM$7,"D",BM$6,,,1)*BM$8),"-")</f>
        <v>-</v>
      </c>
      <c r="BN63" s="129" t="str">
        <f ca="1">IFERROR(IF($F$22="TEMPF",RTD("ice.xl",,"*H",$O63,BN$7,"D",BN$6,,,1)*(9/5)+32,RTD("ice.xl",,"*H",$O63,BN$7,"D",BN$6,,,1)*BN$8),"-")</f>
        <v>-</v>
      </c>
      <c r="BO63" s="94" t="str">
        <f ca="1">IFERROR(IF($F$22="TEMPF",RTD("ice.xl",,"*H",$O63,BO$7,"D",BO$6,,,1)*(9/5)+32,RTD("ice.xl",,"*H",$O63,BO$7,"D",BO$6,,,1)*BO$8),"-")</f>
        <v>-</v>
      </c>
      <c r="BP63" s="94" t="str">
        <f ca="1">IFERROR(IF($F$22="TEMPF",RTD("ice.xl",,"*H",$O63,BP$7,"D",BP$6,,,1)*(9/5)+32,RTD("ice.xl",,"*H",$O63,BP$7,"D",BP$6,,,1)*BP$8),"-")</f>
        <v>-</v>
      </c>
      <c r="BQ63" s="103" t="str">
        <f ca="1">IFERROR(IF($F$22="TEMPF",RTD("ice.xl",,"*H",$O63,BQ$7,"D",BQ$6,,,1)*(9/5),RTD("ice.xl",,"*H",$O63,BQ$7,"D",BQ$6,,,1)*BQ$8),"-")</f>
        <v>-</v>
      </c>
      <c r="BR63" s="104" t="str">
        <f ca="1">IFERROR(IF($F$22="TEMPF",RTD("ice.xl",,"*H",$O63,BR$7,"D",BR$6,,,1)*(9/5),RTD("ice.xl",,"*H",$O63,BR$7,"D",BR$6,,,1)*BR$8),"-")</f>
        <v>-</v>
      </c>
      <c r="BS63" s="129" t="str">
        <f ca="1">IFERROR(IF($F$22="TEMPF",RTD("ice.xl",,"*H",$O63,BS$7,"D",BS$6,,,1)*(9/5)+32,RTD("ice.xl",,"*H",$O63,BS$7,"D",BS$6,,,1)*BS$8),"-")</f>
        <v>-</v>
      </c>
      <c r="BT63" s="94" t="str">
        <f ca="1">IFERROR(IF($F$22="TEMPF",RTD("ice.xl",,"*H",$O63,BT$7,"D",BT$6,,,1)*(9/5)+32,RTD("ice.xl",,"*H",$O63,BT$7,"D",BT$6,,,1)*BT$8),"-")</f>
        <v>-</v>
      </c>
      <c r="BU63" s="94" t="str">
        <f ca="1">IFERROR(IF($F$22="TEMPF",RTD("ice.xl",,"*H",$O63,BU$7,"D",BU$6,,,1)*(9/5)+32,RTD("ice.xl",,"*H",$O63,BU$7,"D",BU$6,,,1)*BU$8),"-")</f>
        <v>-</v>
      </c>
      <c r="BV63" s="103" t="str">
        <f ca="1">IFERROR(IF($F$22="TEMPF",RTD("ice.xl",,"*H",$O63,BV$7,"D",BV$6,,,1)*(9/5),RTD("ice.xl",,"*H",$O63,BV$7,"D",BV$6,,,1)*BV$8),"-")</f>
        <v>-</v>
      </c>
      <c r="BW63" s="104" t="str">
        <f ca="1">IFERROR(IF($F$22="TEMPF",RTD("ice.xl",,"*H",$O63,BW$7,"D",BW$6,,,1)*(9/5),RTD("ice.xl",,"*H",$O63,BW$7,"D",BW$6,,,1)*BW$8),"-")</f>
        <v>-</v>
      </c>
      <c r="BX63" s="129" t="str">
        <f ca="1">IFERROR(IF($F$22="TEMPF",RTD("ice.xl",,"*H",$O63,BX$7,"D",BX$6,,,1)*(9/5)+32,RTD("ice.xl",,"*H",$O63,BX$7,"D",BX$6,,,1)*BX$8),"-")</f>
        <v>-</v>
      </c>
      <c r="BY63" s="94" t="str">
        <f ca="1">IFERROR(IF($F$22="TEMPF",RTD("ice.xl",,"*H",$O63,BY$7,"D",BY$6,,,1)*(9/5)+32,RTD("ice.xl",,"*H",$O63,BY$7,"D",BY$6,,,1)*BY$8),"-")</f>
        <v>-</v>
      </c>
      <c r="BZ63" s="94" t="str">
        <f ca="1">IFERROR(IF($F$22="TEMPF",RTD("ice.xl",,"*H",$O63,BZ$7,"D",BZ$6,,,1)*(9/5)+32,RTD("ice.xl",,"*H",$O63,BZ$7,"D",BZ$6,,,1)*BZ$8),"-")</f>
        <v>-</v>
      </c>
      <c r="CA63" s="103" t="str">
        <f ca="1">IFERROR(IF($F$22="TEMPF",RTD("ice.xl",,"*H",$O63,CA$7,"D",CA$6,,,1)*(9/5),RTD("ice.xl",,"*H",$O63,CA$7,"D",CA$6,,,1)*CA$8),"-")</f>
        <v>-</v>
      </c>
      <c r="CB63" s="104" t="str">
        <f ca="1">IFERROR(IF($F$22="TEMPF",RTD("ice.xl",,"*H",$O63,CB$7,"D",CB$6,,,1)*(9/5),RTD("ice.xl",,"*H",$O63,CB$7,"D",CB$6,,,1)*CB$8),"-")</f>
        <v>-</v>
      </c>
      <c r="CC63" s="129" t="str">
        <f ca="1">IFERROR(IF($F$22="TEMPF",RTD("ice.xl",,"*H",$O63,CC$7,"D",CC$6,,,1)*(9/5)+32,RTD("ice.xl",,"*H",$O63,CC$7,"D",CC$6,,,1)*CC$8),"-")</f>
        <v>-</v>
      </c>
      <c r="CD63" s="94" t="str">
        <f ca="1">IFERROR(IF($F$22="TEMPF",RTD("ice.xl",,"*H",$O63,CD$7,"D",CD$6,,,1)*(9/5)+32,RTD("ice.xl",,"*H",$O63,CD$7,"D",CD$6,,,1)*CD$8),"-")</f>
        <v>-</v>
      </c>
      <c r="CE63" s="94" t="str">
        <f ca="1">IFERROR(IF($F$22="TEMPF",RTD("ice.xl",,"*H",$O63,CE$7,"D",CE$6,,,1)*(9/5)+32,RTD("ice.xl",,"*H",$O63,CE$7,"D",CE$6,,,1)*CE$8),"-")</f>
        <v>-</v>
      </c>
      <c r="CF63" s="103" t="str">
        <f ca="1">IFERROR(IF($F$22="TEMPF",RTD("ice.xl",,"*H",$O63,CF$7,"D",CF$6,,,1)*(9/5),RTD("ice.xl",,"*H",$O63,CF$7,"D",CF$6,,,1)*CF$8),"-")</f>
        <v>-</v>
      </c>
      <c r="CG63" s="104" t="str">
        <f ca="1">IFERROR(IF($F$22="TEMPF",RTD("ice.xl",,"*H",$O63,CG$7,"D",CG$6,,,1)*(9/5),RTD("ice.xl",,"*H",$O63,CG$7,"D",CG$6,,,1)*CG$8),"-")</f>
        <v>-</v>
      </c>
      <c r="CH63" s="129" t="str">
        <f ca="1">IFERROR(IF($F$22="TEMPF",RTD("ice.xl",,"*H",$O63,CH$7,"D",CH$6,,,1)*(9/5)+32,RTD("ice.xl",,"*H",$O63,CH$7,"D",CH$6,,,1)*CH$8),"-")</f>
        <v>-</v>
      </c>
      <c r="CI63" s="94" t="str">
        <f ca="1">IFERROR(IF($F$22="TEMPF",RTD("ice.xl",,"*H",$O63,CI$7,"D",CI$6,,,1)*(9/5)+32,RTD("ice.xl",,"*H",$O63,CI$7,"D",CI$6,,,1)*CI$8),"-")</f>
        <v>-</v>
      </c>
      <c r="CJ63" s="94" t="str">
        <f ca="1">IFERROR(IF($F$22="TEMPF",RTD("ice.xl",,"*H",$O63,CJ$7,"D",CJ$6,,,1)*(9/5)+32,RTD("ice.xl",,"*H",$O63,CJ$7,"D",CJ$6,,,1)*CJ$8),"-")</f>
        <v>-</v>
      </c>
      <c r="CK63" s="103" t="str">
        <f ca="1">IFERROR(IF($F$22="TEMPF",RTD("ice.xl",,"*H",$O63,CK$7,"D",CK$6,,,1)*(9/5),RTD("ice.xl",,"*H",$O63,CK$7,"D",CK$6,,,1)*CK$8),"-")</f>
        <v>-</v>
      </c>
      <c r="CL63" s="104" t="str">
        <f ca="1">IFERROR(IF($F$22="TEMPF",RTD("ice.xl",,"*H",$O63,CL$7,"D",CL$6,,,1)*(9/5),RTD("ice.xl",,"*H",$O63,CL$7,"D",CL$6,,,1)*CL$8),"-")</f>
        <v>-</v>
      </c>
      <c r="CM63" s="101" t="str">
        <f ca="1">IFERROR(IF($F$22="TEMPF",RTD("ice.xl",,"*H",$O63,CM$7,"D",CM$6,,,1)*(9/5)+32,RTD("ice.xl",,"*H",$O63,CM$7,"D",CM$6,,,1)*CM$8),"-")</f>
        <v>-</v>
      </c>
      <c r="CN63" s="102" t="str">
        <f ca="1">IFERROR(IF($F$22="TEMPF",RTD("ice.xl",,"*H",$O63,CN$7,"D",CN$6,,,1)*(9/5)+32,RTD("ice.xl",,"*H",$O63,CN$7,"D",CN$6,,,1)*CN$8),"-")</f>
        <v>-</v>
      </c>
      <c r="CO63" s="102" t="str">
        <f ca="1">IFERROR(IF($F$22="TEMPF",RTD("ice.xl",,"*H",$O63,CO$7,"D",CO$6,,,1)*(9/5)+32,RTD("ice.xl",,"*H",$O63,CO$7,"D",CO$6,,,1)*CO$8),"-")</f>
        <v>-</v>
      </c>
      <c r="CP63" s="103" t="str">
        <f ca="1">IFERROR(IF($F$22="TEMPF",RTD("ice.xl",,"*H",$O63,CP$7,"D",CP$6,,,1)*(9/5),RTD("ice.xl",,"*H",$O63,CP$7,"D",CP$6,,,1)*CP$8),"-")</f>
        <v>-</v>
      </c>
      <c r="CQ63" s="104" t="str">
        <f ca="1">IFERROR(IF($F$22="TEMPF",RTD("ice.xl",,"*H",$O63,CQ$7,"D",CQ$6,,,1)*(9/5),RTD("ice.xl",,"*H",$O63,CQ$7,"D",CQ$6,,,1)*CQ$8),"-")</f>
        <v>-</v>
      </c>
    </row>
    <row r="64" spans="9:95" x14ac:dyDescent="0.35">
      <c r="I64" s="94"/>
      <c r="J64" s="95" t="e">
        <f>VLOOKUP($I64,Master!$R$2:$S$10,2,FALSE)</f>
        <v>#N/A</v>
      </c>
      <c r="K64" s="94"/>
      <c r="L64" s="95" t="str">
        <f t="shared" si="355"/>
        <v>Location</v>
      </c>
      <c r="M64" s="96"/>
      <c r="N64" s="94" t="e">
        <f>VLOOKUP(M64,Master!$E:$F,2,FALSE)</f>
        <v>#N/A</v>
      </c>
      <c r="O64" s="50" t="e">
        <f t="shared" si="356"/>
        <v>#N/A</v>
      </c>
      <c r="P64" s="129" t="str">
        <f ca="1">IFERROR(IF($F$22="TEMPF",RTD("ice.xl",,"*H",$O64,P$7,"D",P$6,,,1)*(9/5)+32,RTD("ice.xl",,"*H",$O64,P$7,"D",P$6,,,1)*P$8),"-")</f>
        <v>-</v>
      </c>
      <c r="Q64" s="94" t="str">
        <f ca="1">IFERROR(IF($F$22="TEMPF",RTD("ice.xl",,"*H",$O64,Q$7,"D",Q$6,,,1)*(9/5)+32,RTD("ice.xl",,"*H",$O64,Q$7,"D",Q$6,,,1)*Q$8),"-")</f>
        <v>-</v>
      </c>
      <c r="R64" s="94" t="str">
        <f ca="1">IFERROR(IF($F$22="TEMPF",RTD("ice.xl",,"*H",$O64,R$7,"D",R$6,,,1)*(9/5)+32,RTD("ice.xl",,"*H",$O64,R$7,"D",R$6,,,1)*R$8),"-")</f>
        <v>-</v>
      </c>
      <c r="S64" s="103" t="str">
        <f ca="1">IFERROR(IF($F$22="TEMPF",RTD("ice.xl",,"*H",$O64,S$7,"D",S$6,,,1)*(9/5),RTD("ice.xl",,"*H",$O64,S$7,"D",S$6,,,1)*S$8),"-")</f>
        <v>-</v>
      </c>
      <c r="T64" s="104" t="str">
        <f ca="1">IFERROR(IF($F$22="TEMPF",RTD("ice.xl",,"*H",$O64,T$7,"D",T$6,,,1)*(9/5),RTD("ice.xl",,"*H",$O64,T$7,"D",T$6,,,1)*T$8),"-")</f>
        <v>-</v>
      </c>
      <c r="U64" s="129" t="str">
        <f ca="1">IFERROR(IF($F$22="TEMPF",RTD("ice.xl",,"*H",$O64,U$7,"D",U$6,,,1)*(9/5)+32,RTD("ice.xl",,"*H",$O64,U$7,"D",U$6,,,1)*U$8),"-")</f>
        <v>-</v>
      </c>
      <c r="V64" s="94" t="str">
        <f ca="1">IFERROR(IF($F$22="TEMPF",RTD("ice.xl",,"*H",$O64,V$7,"D",V$6,,,1)*(9/5)+32,RTD("ice.xl",,"*H",$O64,V$7,"D",V$6,,,1)*V$8),"-")</f>
        <v>-</v>
      </c>
      <c r="W64" s="94" t="str">
        <f ca="1">IFERROR(IF($F$22="TEMPF",RTD("ice.xl",,"*H",$O64,W$7,"D",W$6,,,1)*(9/5)+32,RTD("ice.xl",,"*H",$O64,W$7,"D",W$6,,,1)*W$8),"-")</f>
        <v>-</v>
      </c>
      <c r="X64" s="103" t="str">
        <f ca="1">IFERROR(IF($F$22="TEMPF",RTD("ice.xl",,"*H",$O64,X$7,"D",X$6,,,1)*(9/5),RTD("ice.xl",,"*H",$O64,X$7,"D",X$6,,,1)*X$8),"-")</f>
        <v>-</v>
      </c>
      <c r="Y64" s="104" t="str">
        <f ca="1">IFERROR(IF($F$22="TEMPF",RTD("ice.xl",,"*H",$O64,Y$7,"D",Y$6,,,1)*(9/5),RTD("ice.xl",,"*H",$O64,Y$7,"D",Y$6,,,1)*Y$8),"-")</f>
        <v>-</v>
      </c>
      <c r="Z64" s="129" t="str">
        <f ca="1">IFERROR(IF($F$22="TEMPF",RTD("ice.xl",,"*H",$O64,Z$7,"D",Z$6,,,1)*(9/5)+32,RTD("ice.xl",,"*H",$O64,Z$7,"D",Z$6,,,1)*Z$8),"-")</f>
        <v>-</v>
      </c>
      <c r="AA64" s="94" t="str">
        <f ca="1">IFERROR(IF($F$22="TEMPF",RTD("ice.xl",,"*H",$O64,AA$7,"D",AA$6,,,1)*(9/5)+32,RTD("ice.xl",,"*H",$O64,AA$7,"D",AA$6,,,1)*AA$8),"-")</f>
        <v>-</v>
      </c>
      <c r="AB64" s="94" t="str">
        <f ca="1">IFERROR(IF($F$22="TEMPF",RTD("ice.xl",,"*H",$O64,AB$7,"D",AB$6,,,1)*(9/5)+32,RTD("ice.xl",,"*H",$O64,AB$7,"D",AB$6,,,1)*AB$8),"-")</f>
        <v>-</v>
      </c>
      <c r="AC64" s="103" t="str">
        <f ca="1">IFERROR(IF($F$22="TEMPF",RTD("ice.xl",,"*H",$O64,AC$7,"D",AC$6,,,1)*(9/5),RTD("ice.xl",,"*H",$O64,AC$7,"D",AC$6,,,1)*AC$8),"-")</f>
        <v>-</v>
      </c>
      <c r="AD64" s="104" t="str">
        <f ca="1">IFERROR(IF($F$22="TEMPF",RTD("ice.xl",,"*H",$O64,AD$7,"D",AD$6,,,1)*(9/5),RTD("ice.xl",,"*H",$O64,AD$7,"D",AD$6,,,1)*AD$8),"-")</f>
        <v>-</v>
      </c>
      <c r="AE64" s="129" t="str">
        <f ca="1">IFERROR(IF($F$22="TEMPF",RTD("ice.xl",,"*H",$O64,AE$7,"D",AE$6,,,1)*(9/5)+32,RTD("ice.xl",,"*H",$O64,AE$7,"D",AE$6,,,1)*AE$8),"-")</f>
        <v>-</v>
      </c>
      <c r="AF64" s="94" t="str">
        <f ca="1">IFERROR(IF($F$22="TEMPF",RTD("ice.xl",,"*H",$O64,AF$7,"D",AF$6,,,1)*(9/5)+32,RTD("ice.xl",,"*H",$O64,AF$7,"D",AF$6,,,1)*AF$8),"-")</f>
        <v>-</v>
      </c>
      <c r="AG64" s="94" t="str">
        <f ca="1">IFERROR(IF($F$22="TEMPF",RTD("ice.xl",,"*H",$O64,AG$7,"D",AG$6,,,1)*(9/5)+32,RTD("ice.xl",,"*H",$O64,AG$7,"D",AG$6,,,1)*AG$8),"-")</f>
        <v>-</v>
      </c>
      <c r="AH64" s="103" t="str">
        <f ca="1">IFERROR(IF($F$22="TEMPF",RTD("ice.xl",,"*H",$O64,AH$7,"D",AH$6,,,1)*(9/5),RTD("ice.xl",,"*H",$O64,AH$7,"D",AH$6,,,1)*AH$8),"-")</f>
        <v>-</v>
      </c>
      <c r="AI64" s="104" t="str">
        <f ca="1">IFERROR(IF($F$22="TEMPF",RTD("ice.xl",,"*H",$O64,AI$7,"D",AI$6,,,1)*(9/5),RTD("ice.xl",,"*H",$O64,AI$7,"D",AI$6,,,1)*AI$8),"-")</f>
        <v>-</v>
      </c>
      <c r="AJ64" s="129" t="str">
        <f ca="1">IFERROR(IF($F$22="TEMPF",RTD("ice.xl",,"*H",$O64,AJ$7,"D",AJ$6,,,1)*(9/5)+32,RTD("ice.xl",,"*H",$O64,AJ$7,"D",AJ$6,,,1)*AJ$8),"-")</f>
        <v>-</v>
      </c>
      <c r="AK64" s="94" t="str">
        <f ca="1">IFERROR(IF($F$22="TEMPF",RTD("ice.xl",,"*H",$O64,AK$7,"D",AK$6,,,1)*(9/5)+32,RTD("ice.xl",,"*H",$O64,AK$7,"D",AK$6,,,1)*AK$8),"-")</f>
        <v>-</v>
      </c>
      <c r="AL64" s="94" t="str">
        <f ca="1">IFERROR(IF($F$22="TEMPF",RTD("ice.xl",,"*H",$O64,AL$7,"D",AL$6,,,1)*(9/5)+32,RTD("ice.xl",,"*H",$O64,AL$7,"D",AL$6,,,1)*AL$8),"-")</f>
        <v>-</v>
      </c>
      <c r="AM64" s="103" t="str">
        <f ca="1">IFERROR(IF($F$22="TEMPF",RTD("ice.xl",,"*H",$O64,AM$7,"D",AM$6,,,1)*(9/5),RTD("ice.xl",,"*H",$O64,AM$7,"D",AM$6,,,1)*AM$8),"-")</f>
        <v>-</v>
      </c>
      <c r="AN64" s="104" t="str">
        <f ca="1">IFERROR(IF($F$22="TEMPF",RTD("ice.xl",,"*H",$O64,AN$7,"D",AN$6,,,1)*(9/5),RTD("ice.xl",,"*H",$O64,AN$7,"D",AN$6,,,1)*AN$8),"-")</f>
        <v>-</v>
      </c>
      <c r="AO64" s="129" t="str">
        <f ca="1">IFERROR(IF($F$22="TEMPF",RTD("ice.xl",,"*H",$O64,AO$7,"D",AO$6,,,1)*(9/5)+32,RTD("ice.xl",,"*H",$O64,AO$7,"D",AO$6,,,1)*AO$8),"-")</f>
        <v>-</v>
      </c>
      <c r="AP64" s="94" t="str">
        <f ca="1">IFERROR(IF($F$22="TEMPF",RTD("ice.xl",,"*H",$O64,AP$7,"D",AP$6,,,1)*(9/5)+32,RTD("ice.xl",,"*H",$O64,AP$7,"D",AP$6,,,1)*AP$8),"-")</f>
        <v>-</v>
      </c>
      <c r="AQ64" s="94" t="str">
        <f ca="1">IFERROR(IF($F$22="TEMPF",RTD("ice.xl",,"*H",$O64,AQ$7,"D",AQ$6,,,1)*(9/5)+32,RTD("ice.xl",,"*H",$O64,AQ$7,"D",AQ$6,,,1)*AQ$8),"-")</f>
        <v>-</v>
      </c>
      <c r="AR64" s="103" t="str">
        <f ca="1">IFERROR(IF($F$22="TEMPF",RTD("ice.xl",,"*H",$O64,AR$7,"D",AR$6,,,1)*(9/5),RTD("ice.xl",,"*H",$O64,AR$7,"D",AR$6,,,1)*AR$8),"-")</f>
        <v>-</v>
      </c>
      <c r="AS64" s="104" t="str">
        <f ca="1">IFERROR(IF($F$22="TEMPF",RTD("ice.xl",,"*H",$O64,AS$7,"D",AS$6,,,1)*(9/5),RTD("ice.xl",,"*H",$O64,AS$7,"D",AS$6,,,1)*AS$8),"-")</f>
        <v>-</v>
      </c>
      <c r="AT64" s="129" t="str">
        <f ca="1">IFERROR(IF($F$22="TEMPF",RTD("ice.xl",,"*H",$O64,AT$7,"D",AT$6,,,1)*(9/5)+32,RTD("ice.xl",,"*H",$O64,AT$7,"D",AT$6,,,1)*AT$8),"-")</f>
        <v>-</v>
      </c>
      <c r="AU64" s="94" t="str">
        <f ca="1">IFERROR(IF($F$22="TEMPF",RTD("ice.xl",,"*H",$O64,AU$7,"D",AU$6,,,1)*(9/5)+32,RTD("ice.xl",,"*H",$O64,AU$7,"D",AU$6,,,1)*AU$8),"-")</f>
        <v>-</v>
      </c>
      <c r="AV64" s="94" t="str">
        <f ca="1">IFERROR(IF($F$22="TEMPF",RTD("ice.xl",,"*H",$O64,AV$7,"D",AV$6,,,1)*(9/5)+32,RTD("ice.xl",,"*H",$O64,AV$7,"D",AV$6,,,1)*AV$8),"-")</f>
        <v>-</v>
      </c>
      <c r="AW64" s="103" t="str">
        <f ca="1">IFERROR(IF($F$22="TEMPF",RTD("ice.xl",,"*H",$O64,AW$7,"D",AW$6,,,1)*(9/5),RTD("ice.xl",,"*H",$O64,AW$7,"D",AW$6,,,1)*AW$8),"-")</f>
        <v>-</v>
      </c>
      <c r="AX64" s="104" t="str">
        <f ca="1">IFERROR(IF($F$22="TEMPF",RTD("ice.xl",,"*H",$O64,AX$7,"D",AX$6,,,1)*(9/5),RTD("ice.xl",,"*H",$O64,AX$7,"D",AX$6,,,1)*AX$8),"-")</f>
        <v>-</v>
      </c>
      <c r="AY64" s="129" t="str">
        <f ca="1">IFERROR(IF($F$22="TEMPF",RTD("ice.xl",,"*H",$O64,AY$7,"D",AY$6,,,1)*(9/5)+32,RTD("ice.xl",,"*H",$O64,AY$7,"D",AY$6,,,1)*AY$8),"-")</f>
        <v>-</v>
      </c>
      <c r="AZ64" s="94" t="str">
        <f ca="1">IFERROR(IF($F$22="TEMPF",RTD("ice.xl",,"*H",$O64,AZ$7,"D",AZ$6,,,1)*(9/5)+32,RTD("ice.xl",,"*H",$O64,AZ$7,"D",AZ$6,,,1)*AZ$8),"-")</f>
        <v>-</v>
      </c>
      <c r="BA64" s="94" t="str">
        <f ca="1">IFERROR(IF($F$22="TEMPF",RTD("ice.xl",,"*H",$O64,BA$7,"D",BA$6,,,1)*(9/5)+32,RTD("ice.xl",,"*H",$O64,BA$7,"D",BA$6,,,1)*BA$8),"-")</f>
        <v>-</v>
      </c>
      <c r="BB64" s="103" t="str">
        <f ca="1">IFERROR(IF($F$22="TEMPF",RTD("ice.xl",,"*H",$O64,BB$7,"D",BB$6,,,1)*(9/5),RTD("ice.xl",,"*H",$O64,BB$7,"D",BB$6,,,1)*BB$8),"-")</f>
        <v>-</v>
      </c>
      <c r="BC64" s="104" t="str">
        <f ca="1">IFERROR(IF($F$22="TEMPF",RTD("ice.xl",,"*H",$O64,BC$7,"D",BC$6,,,1)*(9/5),RTD("ice.xl",,"*H",$O64,BC$7,"D",BC$6,,,1)*BC$8),"-")</f>
        <v>-</v>
      </c>
      <c r="BD64" s="129" t="str">
        <f ca="1">IFERROR(IF($F$22="TEMPF",RTD("ice.xl",,"*H",$O64,BD$7,"D",BD$6,,,1)*(9/5)+32,RTD("ice.xl",,"*H",$O64,BD$7,"D",BD$6,,,1)*BD$8),"-")</f>
        <v>-</v>
      </c>
      <c r="BE64" s="94" t="str">
        <f ca="1">IFERROR(IF($F$22="TEMPF",RTD("ice.xl",,"*H",$O64,BE$7,"D",BE$6,,,1)*(9/5)+32,RTD("ice.xl",,"*H",$O64,BE$7,"D",BE$6,,,1)*BE$8),"-")</f>
        <v>-</v>
      </c>
      <c r="BF64" s="94" t="str">
        <f ca="1">IFERROR(IF($F$22="TEMPF",RTD("ice.xl",,"*H",$O64,BF$7,"D",BF$6,,,1)*(9/5)+32,RTD("ice.xl",,"*H",$O64,BF$7,"D",BF$6,,,1)*BF$8),"-")</f>
        <v>-</v>
      </c>
      <c r="BG64" s="103" t="str">
        <f ca="1">IFERROR(IF($F$22="TEMPF",RTD("ice.xl",,"*H",$O64,BG$7,"D",BG$6,,,1)*(9/5),RTD("ice.xl",,"*H",$O64,BG$7,"D",BG$6,,,1)*BG$8),"-")</f>
        <v>-</v>
      </c>
      <c r="BH64" s="104" t="str">
        <f ca="1">IFERROR(IF($F$22="TEMPF",RTD("ice.xl",,"*H",$O64,BH$7,"D",BH$6,,,1)*(9/5),RTD("ice.xl",,"*H",$O64,BH$7,"D",BH$6,,,1)*BH$8),"-")</f>
        <v>-</v>
      </c>
      <c r="BI64" s="129" t="str">
        <f ca="1">IFERROR(IF($F$22="TEMPF",RTD("ice.xl",,"*H",$O64,BI$7,"D",BI$6,,,1)*(9/5)+32,RTD("ice.xl",,"*H",$O64,BI$7,"D",BI$6,,,1)*BI$8),"-")</f>
        <v>-</v>
      </c>
      <c r="BJ64" s="94" t="str">
        <f ca="1">IFERROR(IF($F$22="TEMPF",RTD("ice.xl",,"*H",$O64,BJ$7,"D",BJ$6,,,1)*(9/5)+32,RTD("ice.xl",,"*H",$O64,BJ$7,"D",BJ$6,,,1)*BJ$8),"-")</f>
        <v>-</v>
      </c>
      <c r="BK64" s="94" t="str">
        <f ca="1">IFERROR(IF($F$22="TEMPF",RTD("ice.xl",,"*H",$O64,BK$7,"D",BK$6,,,1)*(9/5)+32,RTD("ice.xl",,"*H",$O64,BK$7,"D",BK$6,,,1)*BK$8),"-")</f>
        <v>-</v>
      </c>
      <c r="BL64" s="103" t="str">
        <f ca="1">IFERROR(IF($F$22="TEMPF",RTD("ice.xl",,"*H",$O64,BL$7,"D",BL$6,,,1)*(9/5),RTD("ice.xl",,"*H",$O64,BL$7,"D",BL$6,,,1)*BL$8),"-")</f>
        <v>-</v>
      </c>
      <c r="BM64" s="104" t="str">
        <f ca="1">IFERROR(IF($F$22="TEMPF",RTD("ice.xl",,"*H",$O64,BM$7,"D",BM$6,,,1)*(9/5),RTD("ice.xl",,"*H",$O64,BM$7,"D",BM$6,,,1)*BM$8),"-")</f>
        <v>-</v>
      </c>
      <c r="BN64" s="129" t="str">
        <f ca="1">IFERROR(IF($F$22="TEMPF",RTD("ice.xl",,"*H",$O64,BN$7,"D",BN$6,,,1)*(9/5)+32,RTD("ice.xl",,"*H",$O64,BN$7,"D",BN$6,,,1)*BN$8),"-")</f>
        <v>-</v>
      </c>
      <c r="BO64" s="94" t="str">
        <f ca="1">IFERROR(IF($F$22="TEMPF",RTD("ice.xl",,"*H",$O64,BO$7,"D",BO$6,,,1)*(9/5)+32,RTD("ice.xl",,"*H",$O64,BO$7,"D",BO$6,,,1)*BO$8),"-")</f>
        <v>-</v>
      </c>
      <c r="BP64" s="94" t="str">
        <f ca="1">IFERROR(IF($F$22="TEMPF",RTD("ice.xl",,"*H",$O64,BP$7,"D",BP$6,,,1)*(9/5)+32,RTD("ice.xl",,"*H",$O64,BP$7,"D",BP$6,,,1)*BP$8),"-")</f>
        <v>-</v>
      </c>
      <c r="BQ64" s="103" t="str">
        <f ca="1">IFERROR(IF($F$22="TEMPF",RTD("ice.xl",,"*H",$O64,BQ$7,"D",BQ$6,,,1)*(9/5),RTD("ice.xl",,"*H",$O64,BQ$7,"D",BQ$6,,,1)*BQ$8),"-")</f>
        <v>-</v>
      </c>
      <c r="BR64" s="104" t="str">
        <f ca="1">IFERROR(IF($F$22="TEMPF",RTD("ice.xl",,"*H",$O64,BR$7,"D",BR$6,,,1)*(9/5),RTD("ice.xl",,"*H",$O64,BR$7,"D",BR$6,,,1)*BR$8),"-")</f>
        <v>-</v>
      </c>
      <c r="BS64" s="129" t="str">
        <f ca="1">IFERROR(IF($F$22="TEMPF",RTD("ice.xl",,"*H",$O64,BS$7,"D",BS$6,,,1)*(9/5)+32,RTD("ice.xl",,"*H",$O64,BS$7,"D",BS$6,,,1)*BS$8),"-")</f>
        <v>-</v>
      </c>
      <c r="BT64" s="94" t="str">
        <f ca="1">IFERROR(IF($F$22="TEMPF",RTD("ice.xl",,"*H",$O64,BT$7,"D",BT$6,,,1)*(9/5)+32,RTD("ice.xl",,"*H",$O64,BT$7,"D",BT$6,,,1)*BT$8),"-")</f>
        <v>-</v>
      </c>
      <c r="BU64" s="94" t="str">
        <f ca="1">IFERROR(IF($F$22="TEMPF",RTD("ice.xl",,"*H",$O64,BU$7,"D",BU$6,,,1)*(9/5)+32,RTD("ice.xl",,"*H",$O64,BU$7,"D",BU$6,,,1)*BU$8),"-")</f>
        <v>-</v>
      </c>
      <c r="BV64" s="103" t="str">
        <f ca="1">IFERROR(IF($F$22="TEMPF",RTD("ice.xl",,"*H",$O64,BV$7,"D",BV$6,,,1)*(9/5),RTD("ice.xl",,"*H",$O64,BV$7,"D",BV$6,,,1)*BV$8),"-")</f>
        <v>-</v>
      </c>
      <c r="BW64" s="104" t="str">
        <f ca="1">IFERROR(IF($F$22="TEMPF",RTD("ice.xl",,"*H",$O64,BW$7,"D",BW$6,,,1)*(9/5),RTD("ice.xl",,"*H",$O64,BW$7,"D",BW$6,,,1)*BW$8),"-")</f>
        <v>-</v>
      </c>
      <c r="BX64" s="129" t="str">
        <f ca="1">IFERROR(IF($F$22="TEMPF",RTD("ice.xl",,"*H",$O64,BX$7,"D",BX$6,,,1)*(9/5)+32,RTD("ice.xl",,"*H",$O64,BX$7,"D",BX$6,,,1)*BX$8),"-")</f>
        <v>-</v>
      </c>
      <c r="BY64" s="94" t="str">
        <f ca="1">IFERROR(IF($F$22="TEMPF",RTD("ice.xl",,"*H",$O64,BY$7,"D",BY$6,,,1)*(9/5)+32,RTD("ice.xl",,"*H",$O64,BY$7,"D",BY$6,,,1)*BY$8),"-")</f>
        <v>-</v>
      </c>
      <c r="BZ64" s="94" t="str">
        <f ca="1">IFERROR(IF($F$22="TEMPF",RTD("ice.xl",,"*H",$O64,BZ$7,"D",BZ$6,,,1)*(9/5)+32,RTD("ice.xl",,"*H",$O64,BZ$7,"D",BZ$6,,,1)*BZ$8),"-")</f>
        <v>-</v>
      </c>
      <c r="CA64" s="103" t="str">
        <f ca="1">IFERROR(IF($F$22="TEMPF",RTD("ice.xl",,"*H",$O64,CA$7,"D",CA$6,,,1)*(9/5),RTD("ice.xl",,"*H",$O64,CA$7,"D",CA$6,,,1)*CA$8),"-")</f>
        <v>-</v>
      </c>
      <c r="CB64" s="104" t="str">
        <f ca="1">IFERROR(IF($F$22="TEMPF",RTD("ice.xl",,"*H",$O64,CB$7,"D",CB$6,,,1)*(9/5),RTD("ice.xl",,"*H",$O64,CB$7,"D",CB$6,,,1)*CB$8),"-")</f>
        <v>-</v>
      </c>
      <c r="CC64" s="129" t="str">
        <f ca="1">IFERROR(IF($F$22="TEMPF",RTD("ice.xl",,"*H",$O64,CC$7,"D",CC$6,,,1)*(9/5)+32,RTD("ice.xl",,"*H",$O64,CC$7,"D",CC$6,,,1)*CC$8),"-")</f>
        <v>-</v>
      </c>
      <c r="CD64" s="94" t="str">
        <f ca="1">IFERROR(IF($F$22="TEMPF",RTD("ice.xl",,"*H",$O64,CD$7,"D",CD$6,,,1)*(9/5)+32,RTD("ice.xl",,"*H",$O64,CD$7,"D",CD$6,,,1)*CD$8),"-")</f>
        <v>-</v>
      </c>
      <c r="CE64" s="94" t="str">
        <f ca="1">IFERROR(IF($F$22="TEMPF",RTD("ice.xl",,"*H",$O64,CE$7,"D",CE$6,,,1)*(9/5)+32,RTD("ice.xl",,"*H",$O64,CE$7,"D",CE$6,,,1)*CE$8),"-")</f>
        <v>-</v>
      </c>
      <c r="CF64" s="103" t="str">
        <f ca="1">IFERROR(IF($F$22="TEMPF",RTD("ice.xl",,"*H",$O64,CF$7,"D",CF$6,,,1)*(9/5),RTD("ice.xl",,"*H",$O64,CF$7,"D",CF$6,,,1)*CF$8),"-")</f>
        <v>-</v>
      </c>
      <c r="CG64" s="104" t="str">
        <f ca="1">IFERROR(IF($F$22="TEMPF",RTD("ice.xl",,"*H",$O64,CG$7,"D",CG$6,,,1)*(9/5),RTD("ice.xl",,"*H",$O64,CG$7,"D",CG$6,,,1)*CG$8),"-")</f>
        <v>-</v>
      </c>
      <c r="CH64" s="129" t="str">
        <f ca="1">IFERROR(IF($F$22="TEMPF",RTD("ice.xl",,"*H",$O64,CH$7,"D",CH$6,,,1)*(9/5)+32,RTD("ice.xl",,"*H",$O64,CH$7,"D",CH$6,,,1)*CH$8),"-")</f>
        <v>-</v>
      </c>
      <c r="CI64" s="94" t="str">
        <f ca="1">IFERROR(IF($F$22="TEMPF",RTD("ice.xl",,"*H",$O64,CI$7,"D",CI$6,,,1)*(9/5)+32,RTD("ice.xl",,"*H",$O64,CI$7,"D",CI$6,,,1)*CI$8),"-")</f>
        <v>-</v>
      </c>
      <c r="CJ64" s="94" t="str">
        <f ca="1">IFERROR(IF($F$22="TEMPF",RTD("ice.xl",,"*H",$O64,CJ$7,"D",CJ$6,,,1)*(9/5)+32,RTD("ice.xl",,"*H",$O64,CJ$7,"D",CJ$6,,,1)*CJ$8),"-")</f>
        <v>-</v>
      </c>
      <c r="CK64" s="103" t="str">
        <f ca="1">IFERROR(IF($F$22="TEMPF",RTD("ice.xl",,"*H",$O64,CK$7,"D",CK$6,,,1)*(9/5),RTD("ice.xl",,"*H",$O64,CK$7,"D",CK$6,,,1)*CK$8),"-")</f>
        <v>-</v>
      </c>
      <c r="CL64" s="104" t="str">
        <f ca="1">IFERROR(IF($F$22="TEMPF",RTD("ice.xl",,"*H",$O64,CL$7,"D",CL$6,,,1)*(9/5),RTD("ice.xl",,"*H",$O64,CL$7,"D",CL$6,,,1)*CL$8),"-")</f>
        <v>-</v>
      </c>
      <c r="CM64" s="101" t="str">
        <f ca="1">IFERROR(IF($F$22="TEMPF",RTD("ice.xl",,"*H",$O64,CM$7,"D",CM$6,,,1)*(9/5)+32,RTD("ice.xl",,"*H",$O64,CM$7,"D",CM$6,,,1)*CM$8),"-")</f>
        <v>-</v>
      </c>
      <c r="CN64" s="102" t="str">
        <f ca="1">IFERROR(IF($F$22="TEMPF",RTD("ice.xl",,"*H",$O64,CN$7,"D",CN$6,,,1)*(9/5)+32,RTD("ice.xl",,"*H",$O64,CN$7,"D",CN$6,,,1)*CN$8),"-")</f>
        <v>-</v>
      </c>
      <c r="CO64" s="102" t="str">
        <f ca="1">IFERROR(IF($F$22="TEMPF",RTD("ice.xl",,"*H",$O64,CO$7,"D",CO$6,,,1)*(9/5)+32,RTD("ice.xl",,"*H",$O64,CO$7,"D",CO$6,,,1)*CO$8),"-")</f>
        <v>-</v>
      </c>
      <c r="CP64" s="103" t="str">
        <f ca="1">IFERROR(IF($F$22="TEMPF",RTD("ice.xl",,"*H",$O64,CP$7,"D",CP$6,,,1)*(9/5),RTD("ice.xl",,"*H",$O64,CP$7,"D",CP$6,,,1)*CP$8),"-")</f>
        <v>-</v>
      </c>
      <c r="CQ64" s="104" t="str">
        <f ca="1">IFERROR(IF($F$22="TEMPF",RTD("ice.xl",,"*H",$O64,CQ$7,"D",CQ$6,,,1)*(9/5),RTD("ice.xl",,"*H",$O64,CQ$7,"D",CQ$6,,,1)*CQ$8),"-")</f>
        <v>-</v>
      </c>
    </row>
    <row r="65" spans="9:95" x14ac:dyDescent="0.35">
      <c r="I65" s="94"/>
      <c r="J65" s="95" t="e">
        <f>VLOOKUP($I65,Master!$R$2:$S$10,2,FALSE)</f>
        <v>#N/A</v>
      </c>
      <c r="K65" s="94"/>
      <c r="L65" s="95" t="str">
        <f t="shared" si="355"/>
        <v>Location</v>
      </c>
      <c r="M65" s="96"/>
      <c r="N65" s="94" t="e">
        <f>VLOOKUP(M65,Master!$E:$F,2,FALSE)</f>
        <v>#N/A</v>
      </c>
      <c r="O65" s="50" t="e">
        <f t="shared" si="356"/>
        <v>#N/A</v>
      </c>
      <c r="P65" s="129" t="str">
        <f ca="1">IFERROR(IF($F$22="TEMPF",RTD("ice.xl",,"*H",$O65,P$7,"D",P$6,,,1)*(9/5)+32,RTD("ice.xl",,"*H",$O65,P$7,"D",P$6,,,1)*P$8),"-")</f>
        <v>-</v>
      </c>
      <c r="Q65" s="94" t="str">
        <f ca="1">IFERROR(IF($F$22="TEMPF",RTD("ice.xl",,"*H",$O65,Q$7,"D",Q$6,,,1)*(9/5)+32,RTD("ice.xl",,"*H",$O65,Q$7,"D",Q$6,,,1)*Q$8),"-")</f>
        <v>-</v>
      </c>
      <c r="R65" s="94" t="str">
        <f ca="1">IFERROR(IF($F$22="TEMPF",RTD("ice.xl",,"*H",$O65,R$7,"D",R$6,,,1)*(9/5)+32,RTD("ice.xl",,"*H",$O65,R$7,"D",R$6,,,1)*R$8),"-")</f>
        <v>-</v>
      </c>
      <c r="S65" s="103" t="str">
        <f ca="1">IFERROR(IF($F$22="TEMPF",RTD("ice.xl",,"*H",$O65,S$7,"D",S$6,,,1)*(9/5),RTD("ice.xl",,"*H",$O65,S$7,"D",S$6,,,1)*S$8),"-")</f>
        <v>-</v>
      </c>
      <c r="T65" s="104" t="str">
        <f ca="1">IFERROR(IF($F$22="TEMPF",RTD("ice.xl",,"*H",$O65,T$7,"D",T$6,,,1)*(9/5),RTD("ice.xl",,"*H",$O65,T$7,"D",T$6,,,1)*T$8),"-")</f>
        <v>-</v>
      </c>
      <c r="U65" s="129" t="str">
        <f ca="1">IFERROR(IF($F$22="TEMPF",RTD("ice.xl",,"*H",$O65,U$7,"D",U$6,,,1)*(9/5)+32,RTD("ice.xl",,"*H",$O65,U$7,"D",U$6,,,1)*U$8),"-")</f>
        <v>-</v>
      </c>
      <c r="V65" s="94" t="str">
        <f ca="1">IFERROR(IF($F$22="TEMPF",RTD("ice.xl",,"*H",$O65,V$7,"D",V$6,,,1)*(9/5)+32,RTD("ice.xl",,"*H",$O65,V$7,"D",V$6,,,1)*V$8),"-")</f>
        <v>-</v>
      </c>
      <c r="W65" s="94" t="str">
        <f ca="1">IFERROR(IF($F$22="TEMPF",RTD("ice.xl",,"*H",$O65,W$7,"D",W$6,,,1)*(9/5)+32,RTD("ice.xl",,"*H",$O65,W$7,"D",W$6,,,1)*W$8),"-")</f>
        <v>-</v>
      </c>
      <c r="X65" s="103" t="str">
        <f ca="1">IFERROR(IF($F$22="TEMPF",RTD("ice.xl",,"*H",$O65,X$7,"D",X$6,,,1)*(9/5),RTD("ice.xl",,"*H",$O65,X$7,"D",X$6,,,1)*X$8),"-")</f>
        <v>-</v>
      </c>
      <c r="Y65" s="104" t="str">
        <f ca="1">IFERROR(IF($F$22="TEMPF",RTD("ice.xl",,"*H",$O65,Y$7,"D",Y$6,,,1)*(9/5),RTD("ice.xl",,"*H",$O65,Y$7,"D",Y$6,,,1)*Y$8),"-")</f>
        <v>-</v>
      </c>
      <c r="Z65" s="129" t="str">
        <f ca="1">IFERROR(IF($F$22="TEMPF",RTD("ice.xl",,"*H",$O65,Z$7,"D",Z$6,,,1)*(9/5)+32,RTD("ice.xl",,"*H",$O65,Z$7,"D",Z$6,,,1)*Z$8),"-")</f>
        <v>-</v>
      </c>
      <c r="AA65" s="94" t="str">
        <f ca="1">IFERROR(IF($F$22="TEMPF",RTD("ice.xl",,"*H",$O65,AA$7,"D",AA$6,,,1)*(9/5)+32,RTD("ice.xl",,"*H",$O65,AA$7,"D",AA$6,,,1)*AA$8),"-")</f>
        <v>-</v>
      </c>
      <c r="AB65" s="94" t="str">
        <f ca="1">IFERROR(IF($F$22="TEMPF",RTD("ice.xl",,"*H",$O65,AB$7,"D",AB$6,,,1)*(9/5)+32,RTD("ice.xl",,"*H",$O65,AB$7,"D",AB$6,,,1)*AB$8),"-")</f>
        <v>-</v>
      </c>
      <c r="AC65" s="103" t="str">
        <f ca="1">IFERROR(IF($F$22="TEMPF",RTD("ice.xl",,"*H",$O65,AC$7,"D",AC$6,,,1)*(9/5),RTD("ice.xl",,"*H",$O65,AC$7,"D",AC$6,,,1)*AC$8),"-")</f>
        <v>-</v>
      </c>
      <c r="AD65" s="104" t="str">
        <f ca="1">IFERROR(IF($F$22="TEMPF",RTD("ice.xl",,"*H",$O65,AD$7,"D",AD$6,,,1)*(9/5),RTD("ice.xl",,"*H",$O65,AD$7,"D",AD$6,,,1)*AD$8),"-")</f>
        <v>-</v>
      </c>
      <c r="AE65" s="129" t="str">
        <f ca="1">IFERROR(IF($F$22="TEMPF",RTD("ice.xl",,"*H",$O65,AE$7,"D",AE$6,,,1)*(9/5)+32,RTD("ice.xl",,"*H",$O65,AE$7,"D",AE$6,,,1)*AE$8),"-")</f>
        <v>-</v>
      </c>
      <c r="AF65" s="94" t="str">
        <f ca="1">IFERROR(IF($F$22="TEMPF",RTD("ice.xl",,"*H",$O65,AF$7,"D",AF$6,,,1)*(9/5)+32,RTD("ice.xl",,"*H",$O65,AF$7,"D",AF$6,,,1)*AF$8),"-")</f>
        <v>-</v>
      </c>
      <c r="AG65" s="94" t="str">
        <f ca="1">IFERROR(IF($F$22="TEMPF",RTD("ice.xl",,"*H",$O65,AG$7,"D",AG$6,,,1)*(9/5)+32,RTD("ice.xl",,"*H",$O65,AG$7,"D",AG$6,,,1)*AG$8),"-")</f>
        <v>-</v>
      </c>
      <c r="AH65" s="103" t="str">
        <f ca="1">IFERROR(IF($F$22="TEMPF",RTD("ice.xl",,"*H",$O65,AH$7,"D",AH$6,,,1)*(9/5),RTD("ice.xl",,"*H",$O65,AH$7,"D",AH$6,,,1)*AH$8),"-")</f>
        <v>-</v>
      </c>
      <c r="AI65" s="104" t="str">
        <f ca="1">IFERROR(IF($F$22="TEMPF",RTD("ice.xl",,"*H",$O65,AI$7,"D",AI$6,,,1)*(9/5),RTD("ice.xl",,"*H",$O65,AI$7,"D",AI$6,,,1)*AI$8),"-")</f>
        <v>-</v>
      </c>
      <c r="AJ65" s="129" t="str">
        <f ca="1">IFERROR(IF($F$22="TEMPF",RTD("ice.xl",,"*H",$O65,AJ$7,"D",AJ$6,,,1)*(9/5)+32,RTD("ice.xl",,"*H",$O65,AJ$7,"D",AJ$6,,,1)*AJ$8),"-")</f>
        <v>-</v>
      </c>
      <c r="AK65" s="94" t="str">
        <f ca="1">IFERROR(IF($F$22="TEMPF",RTD("ice.xl",,"*H",$O65,AK$7,"D",AK$6,,,1)*(9/5)+32,RTD("ice.xl",,"*H",$O65,AK$7,"D",AK$6,,,1)*AK$8),"-")</f>
        <v>-</v>
      </c>
      <c r="AL65" s="94" t="str">
        <f ca="1">IFERROR(IF($F$22="TEMPF",RTD("ice.xl",,"*H",$O65,AL$7,"D",AL$6,,,1)*(9/5)+32,RTD("ice.xl",,"*H",$O65,AL$7,"D",AL$6,,,1)*AL$8),"-")</f>
        <v>-</v>
      </c>
      <c r="AM65" s="103" t="str">
        <f ca="1">IFERROR(IF($F$22="TEMPF",RTD("ice.xl",,"*H",$O65,AM$7,"D",AM$6,,,1)*(9/5),RTD("ice.xl",,"*H",$O65,AM$7,"D",AM$6,,,1)*AM$8),"-")</f>
        <v>-</v>
      </c>
      <c r="AN65" s="104" t="str">
        <f ca="1">IFERROR(IF($F$22="TEMPF",RTD("ice.xl",,"*H",$O65,AN$7,"D",AN$6,,,1)*(9/5),RTD("ice.xl",,"*H",$O65,AN$7,"D",AN$6,,,1)*AN$8),"-")</f>
        <v>-</v>
      </c>
      <c r="AO65" s="129" t="str">
        <f ca="1">IFERROR(IF($F$22="TEMPF",RTD("ice.xl",,"*H",$O65,AO$7,"D",AO$6,,,1)*(9/5)+32,RTD("ice.xl",,"*H",$O65,AO$7,"D",AO$6,,,1)*AO$8),"-")</f>
        <v>-</v>
      </c>
      <c r="AP65" s="94" t="str">
        <f ca="1">IFERROR(IF($F$22="TEMPF",RTD("ice.xl",,"*H",$O65,AP$7,"D",AP$6,,,1)*(9/5)+32,RTD("ice.xl",,"*H",$O65,AP$7,"D",AP$6,,,1)*AP$8),"-")</f>
        <v>-</v>
      </c>
      <c r="AQ65" s="94" t="str">
        <f ca="1">IFERROR(IF($F$22="TEMPF",RTD("ice.xl",,"*H",$O65,AQ$7,"D",AQ$6,,,1)*(9/5)+32,RTD("ice.xl",,"*H",$O65,AQ$7,"D",AQ$6,,,1)*AQ$8),"-")</f>
        <v>-</v>
      </c>
      <c r="AR65" s="103" t="str">
        <f ca="1">IFERROR(IF($F$22="TEMPF",RTD("ice.xl",,"*H",$O65,AR$7,"D",AR$6,,,1)*(9/5),RTD("ice.xl",,"*H",$O65,AR$7,"D",AR$6,,,1)*AR$8),"-")</f>
        <v>-</v>
      </c>
      <c r="AS65" s="104" t="str">
        <f ca="1">IFERROR(IF($F$22="TEMPF",RTD("ice.xl",,"*H",$O65,AS$7,"D",AS$6,,,1)*(9/5),RTD("ice.xl",,"*H",$O65,AS$7,"D",AS$6,,,1)*AS$8),"-")</f>
        <v>-</v>
      </c>
      <c r="AT65" s="129" t="str">
        <f ca="1">IFERROR(IF($F$22="TEMPF",RTD("ice.xl",,"*H",$O65,AT$7,"D",AT$6,,,1)*(9/5)+32,RTD("ice.xl",,"*H",$O65,AT$7,"D",AT$6,,,1)*AT$8),"-")</f>
        <v>-</v>
      </c>
      <c r="AU65" s="94" t="str">
        <f ca="1">IFERROR(IF($F$22="TEMPF",RTD("ice.xl",,"*H",$O65,AU$7,"D",AU$6,,,1)*(9/5)+32,RTD("ice.xl",,"*H",$O65,AU$7,"D",AU$6,,,1)*AU$8),"-")</f>
        <v>-</v>
      </c>
      <c r="AV65" s="94" t="str">
        <f ca="1">IFERROR(IF($F$22="TEMPF",RTD("ice.xl",,"*H",$O65,AV$7,"D",AV$6,,,1)*(9/5)+32,RTD("ice.xl",,"*H",$O65,AV$7,"D",AV$6,,,1)*AV$8),"-")</f>
        <v>-</v>
      </c>
      <c r="AW65" s="103" t="str">
        <f ca="1">IFERROR(IF($F$22="TEMPF",RTD("ice.xl",,"*H",$O65,AW$7,"D",AW$6,,,1)*(9/5),RTD("ice.xl",,"*H",$O65,AW$7,"D",AW$6,,,1)*AW$8),"-")</f>
        <v>-</v>
      </c>
      <c r="AX65" s="104" t="str">
        <f ca="1">IFERROR(IF($F$22="TEMPF",RTD("ice.xl",,"*H",$O65,AX$7,"D",AX$6,,,1)*(9/5),RTD("ice.xl",,"*H",$O65,AX$7,"D",AX$6,,,1)*AX$8),"-")</f>
        <v>-</v>
      </c>
      <c r="AY65" s="129" t="str">
        <f ca="1">IFERROR(IF($F$22="TEMPF",RTD("ice.xl",,"*H",$O65,AY$7,"D",AY$6,,,1)*(9/5)+32,RTD("ice.xl",,"*H",$O65,AY$7,"D",AY$6,,,1)*AY$8),"-")</f>
        <v>-</v>
      </c>
      <c r="AZ65" s="94" t="str">
        <f ca="1">IFERROR(IF($F$22="TEMPF",RTD("ice.xl",,"*H",$O65,AZ$7,"D",AZ$6,,,1)*(9/5)+32,RTD("ice.xl",,"*H",$O65,AZ$7,"D",AZ$6,,,1)*AZ$8),"-")</f>
        <v>-</v>
      </c>
      <c r="BA65" s="94" t="str">
        <f ca="1">IFERROR(IF($F$22="TEMPF",RTD("ice.xl",,"*H",$O65,BA$7,"D",BA$6,,,1)*(9/5)+32,RTD("ice.xl",,"*H",$O65,BA$7,"D",BA$6,,,1)*BA$8),"-")</f>
        <v>-</v>
      </c>
      <c r="BB65" s="103" t="str">
        <f ca="1">IFERROR(IF($F$22="TEMPF",RTD("ice.xl",,"*H",$O65,BB$7,"D",BB$6,,,1)*(9/5),RTD("ice.xl",,"*H",$O65,BB$7,"D",BB$6,,,1)*BB$8),"-")</f>
        <v>-</v>
      </c>
      <c r="BC65" s="104" t="str">
        <f ca="1">IFERROR(IF($F$22="TEMPF",RTD("ice.xl",,"*H",$O65,BC$7,"D",BC$6,,,1)*(9/5),RTD("ice.xl",,"*H",$O65,BC$7,"D",BC$6,,,1)*BC$8),"-")</f>
        <v>-</v>
      </c>
      <c r="BD65" s="129" t="str">
        <f ca="1">IFERROR(IF($F$22="TEMPF",RTD("ice.xl",,"*H",$O65,BD$7,"D",BD$6,,,1)*(9/5)+32,RTD("ice.xl",,"*H",$O65,BD$7,"D",BD$6,,,1)*BD$8),"-")</f>
        <v>-</v>
      </c>
      <c r="BE65" s="94" t="str">
        <f ca="1">IFERROR(IF($F$22="TEMPF",RTD("ice.xl",,"*H",$O65,BE$7,"D",BE$6,,,1)*(9/5)+32,RTD("ice.xl",,"*H",$O65,BE$7,"D",BE$6,,,1)*BE$8),"-")</f>
        <v>-</v>
      </c>
      <c r="BF65" s="94" t="str">
        <f ca="1">IFERROR(IF($F$22="TEMPF",RTD("ice.xl",,"*H",$O65,BF$7,"D",BF$6,,,1)*(9/5)+32,RTD("ice.xl",,"*H",$O65,BF$7,"D",BF$6,,,1)*BF$8),"-")</f>
        <v>-</v>
      </c>
      <c r="BG65" s="103" t="str">
        <f ca="1">IFERROR(IF($F$22="TEMPF",RTD("ice.xl",,"*H",$O65,BG$7,"D",BG$6,,,1)*(9/5),RTD("ice.xl",,"*H",$O65,BG$7,"D",BG$6,,,1)*BG$8),"-")</f>
        <v>-</v>
      </c>
      <c r="BH65" s="104" t="str">
        <f ca="1">IFERROR(IF($F$22="TEMPF",RTD("ice.xl",,"*H",$O65,BH$7,"D",BH$6,,,1)*(9/5),RTD("ice.xl",,"*H",$O65,BH$7,"D",BH$6,,,1)*BH$8),"-")</f>
        <v>-</v>
      </c>
      <c r="BI65" s="129" t="str">
        <f ca="1">IFERROR(IF($F$22="TEMPF",RTD("ice.xl",,"*H",$O65,BI$7,"D",BI$6,,,1)*(9/5)+32,RTD("ice.xl",,"*H",$O65,BI$7,"D",BI$6,,,1)*BI$8),"-")</f>
        <v>-</v>
      </c>
      <c r="BJ65" s="94" t="str">
        <f ca="1">IFERROR(IF($F$22="TEMPF",RTD("ice.xl",,"*H",$O65,BJ$7,"D",BJ$6,,,1)*(9/5)+32,RTD("ice.xl",,"*H",$O65,BJ$7,"D",BJ$6,,,1)*BJ$8),"-")</f>
        <v>-</v>
      </c>
      <c r="BK65" s="94" t="str">
        <f ca="1">IFERROR(IF($F$22="TEMPF",RTD("ice.xl",,"*H",$O65,BK$7,"D",BK$6,,,1)*(9/5)+32,RTD("ice.xl",,"*H",$O65,BK$7,"D",BK$6,,,1)*BK$8),"-")</f>
        <v>-</v>
      </c>
      <c r="BL65" s="103" t="str">
        <f ca="1">IFERROR(IF($F$22="TEMPF",RTD("ice.xl",,"*H",$O65,BL$7,"D",BL$6,,,1)*(9/5),RTD("ice.xl",,"*H",$O65,BL$7,"D",BL$6,,,1)*BL$8),"-")</f>
        <v>-</v>
      </c>
      <c r="BM65" s="104" t="str">
        <f ca="1">IFERROR(IF($F$22="TEMPF",RTD("ice.xl",,"*H",$O65,BM$7,"D",BM$6,,,1)*(9/5),RTD("ice.xl",,"*H",$O65,BM$7,"D",BM$6,,,1)*BM$8),"-")</f>
        <v>-</v>
      </c>
      <c r="BN65" s="129" t="str">
        <f ca="1">IFERROR(IF($F$22="TEMPF",RTD("ice.xl",,"*H",$O65,BN$7,"D",BN$6,,,1)*(9/5)+32,RTD("ice.xl",,"*H",$O65,BN$7,"D",BN$6,,,1)*BN$8),"-")</f>
        <v>-</v>
      </c>
      <c r="BO65" s="94" t="str">
        <f ca="1">IFERROR(IF($F$22="TEMPF",RTD("ice.xl",,"*H",$O65,BO$7,"D",BO$6,,,1)*(9/5)+32,RTD("ice.xl",,"*H",$O65,BO$7,"D",BO$6,,,1)*BO$8),"-")</f>
        <v>-</v>
      </c>
      <c r="BP65" s="94" t="str">
        <f ca="1">IFERROR(IF($F$22="TEMPF",RTD("ice.xl",,"*H",$O65,BP$7,"D",BP$6,,,1)*(9/5)+32,RTD("ice.xl",,"*H",$O65,BP$7,"D",BP$6,,,1)*BP$8),"-")</f>
        <v>-</v>
      </c>
      <c r="BQ65" s="103" t="str">
        <f ca="1">IFERROR(IF($F$22="TEMPF",RTD("ice.xl",,"*H",$O65,BQ$7,"D",BQ$6,,,1)*(9/5),RTD("ice.xl",,"*H",$O65,BQ$7,"D",BQ$6,,,1)*BQ$8),"-")</f>
        <v>-</v>
      </c>
      <c r="BR65" s="104" t="str">
        <f ca="1">IFERROR(IF($F$22="TEMPF",RTD("ice.xl",,"*H",$O65,BR$7,"D",BR$6,,,1)*(9/5),RTD("ice.xl",,"*H",$O65,BR$7,"D",BR$6,,,1)*BR$8),"-")</f>
        <v>-</v>
      </c>
      <c r="BS65" s="129" t="str">
        <f ca="1">IFERROR(IF($F$22="TEMPF",RTD("ice.xl",,"*H",$O65,BS$7,"D",BS$6,,,1)*(9/5)+32,RTD("ice.xl",,"*H",$O65,BS$7,"D",BS$6,,,1)*BS$8),"-")</f>
        <v>-</v>
      </c>
      <c r="BT65" s="94" t="str">
        <f ca="1">IFERROR(IF($F$22="TEMPF",RTD("ice.xl",,"*H",$O65,BT$7,"D",BT$6,,,1)*(9/5)+32,RTD("ice.xl",,"*H",$O65,BT$7,"D",BT$6,,,1)*BT$8),"-")</f>
        <v>-</v>
      </c>
      <c r="BU65" s="94" t="str">
        <f ca="1">IFERROR(IF($F$22="TEMPF",RTD("ice.xl",,"*H",$O65,BU$7,"D",BU$6,,,1)*(9/5)+32,RTD("ice.xl",,"*H",$O65,BU$7,"D",BU$6,,,1)*BU$8),"-")</f>
        <v>-</v>
      </c>
      <c r="BV65" s="103" t="str">
        <f ca="1">IFERROR(IF($F$22="TEMPF",RTD("ice.xl",,"*H",$O65,BV$7,"D",BV$6,,,1)*(9/5),RTD("ice.xl",,"*H",$O65,BV$7,"D",BV$6,,,1)*BV$8),"-")</f>
        <v>-</v>
      </c>
      <c r="BW65" s="104" t="str">
        <f ca="1">IFERROR(IF($F$22="TEMPF",RTD("ice.xl",,"*H",$O65,BW$7,"D",BW$6,,,1)*(9/5),RTD("ice.xl",,"*H",$O65,BW$7,"D",BW$6,,,1)*BW$8),"-")</f>
        <v>-</v>
      </c>
      <c r="BX65" s="129" t="str">
        <f ca="1">IFERROR(IF($F$22="TEMPF",RTD("ice.xl",,"*H",$O65,BX$7,"D",BX$6,,,1)*(9/5)+32,RTD("ice.xl",,"*H",$O65,BX$7,"D",BX$6,,,1)*BX$8),"-")</f>
        <v>-</v>
      </c>
      <c r="BY65" s="94" t="str">
        <f ca="1">IFERROR(IF($F$22="TEMPF",RTD("ice.xl",,"*H",$O65,BY$7,"D",BY$6,,,1)*(9/5)+32,RTD("ice.xl",,"*H",$O65,BY$7,"D",BY$6,,,1)*BY$8),"-")</f>
        <v>-</v>
      </c>
      <c r="BZ65" s="94" t="str">
        <f ca="1">IFERROR(IF($F$22="TEMPF",RTD("ice.xl",,"*H",$O65,BZ$7,"D",BZ$6,,,1)*(9/5)+32,RTD("ice.xl",,"*H",$O65,BZ$7,"D",BZ$6,,,1)*BZ$8),"-")</f>
        <v>-</v>
      </c>
      <c r="CA65" s="103" t="str">
        <f ca="1">IFERROR(IF($F$22="TEMPF",RTD("ice.xl",,"*H",$O65,CA$7,"D",CA$6,,,1)*(9/5),RTD("ice.xl",,"*H",$O65,CA$7,"D",CA$6,,,1)*CA$8),"-")</f>
        <v>-</v>
      </c>
      <c r="CB65" s="104" t="str">
        <f ca="1">IFERROR(IF($F$22="TEMPF",RTD("ice.xl",,"*H",$O65,CB$7,"D",CB$6,,,1)*(9/5),RTD("ice.xl",,"*H",$O65,CB$7,"D",CB$6,,,1)*CB$8),"-")</f>
        <v>-</v>
      </c>
      <c r="CC65" s="129" t="str">
        <f ca="1">IFERROR(IF($F$22="TEMPF",RTD("ice.xl",,"*H",$O65,CC$7,"D",CC$6,,,1)*(9/5)+32,RTD("ice.xl",,"*H",$O65,CC$7,"D",CC$6,,,1)*CC$8),"-")</f>
        <v>-</v>
      </c>
      <c r="CD65" s="94" t="str">
        <f ca="1">IFERROR(IF($F$22="TEMPF",RTD("ice.xl",,"*H",$O65,CD$7,"D",CD$6,,,1)*(9/5)+32,RTD("ice.xl",,"*H",$O65,CD$7,"D",CD$6,,,1)*CD$8),"-")</f>
        <v>-</v>
      </c>
      <c r="CE65" s="94" t="str">
        <f ca="1">IFERROR(IF($F$22="TEMPF",RTD("ice.xl",,"*H",$O65,CE$7,"D",CE$6,,,1)*(9/5)+32,RTD("ice.xl",,"*H",$O65,CE$7,"D",CE$6,,,1)*CE$8),"-")</f>
        <v>-</v>
      </c>
      <c r="CF65" s="103" t="str">
        <f ca="1">IFERROR(IF($F$22="TEMPF",RTD("ice.xl",,"*H",$O65,CF$7,"D",CF$6,,,1)*(9/5),RTD("ice.xl",,"*H",$O65,CF$7,"D",CF$6,,,1)*CF$8),"-")</f>
        <v>-</v>
      </c>
      <c r="CG65" s="104" t="str">
        <f ca="1">IFERROR(IF($F$22="TEMPF",RTD("ice.xl",,"*H",$O65,CG$7,"D",CG$6,,,1)*(9/5),RTD("ice.xl",,"*H",$O65,CG$7,"D",CG$6,,,1)*CG$8),"-")</f>
        <v>-</v>
      </c>
      <c r="CH65" s="129" t="str">
        <f ca="1">IFERROR(IF($F$22="TEMPF",RTD("ice.xl",,"*H",$O65,CH$7,"D",CH$6,,,1)*(9/5)+32,RTD("ice.xl",,"*H",$O65,CH$7,"D",CH$6,,,1)*CH$8),"-")</f>
        <v>-</v>
      </c>
      <c r="CI65" s="94" t="str">
        <f ca="1">IFERROR(IF($F$22="TEMPF",RTD("ice.xl",,"*H",$O65,CI$7,"D",CI$6,,,1)*(9/5)+32,RTD("ice.xl",,"*H",$O65,CI$7,"D",CI$6,,,1)*CI$8),"-")</f>
        <v>-</v>
      </c>
      <c r="CJ65" s="94" t="str">
        <f ca="1">IFERROR(IF($F$22="TEMPF",RTD("ice.xl",,"*H",$O65,CJ$7,"D",CJ$6,,,1)*(9/5)+32,RTD("ice.xl",,"*H",$O65,CJ$7,"D",CJ$6,,,1)*CJ$8),"-")</f>
        <v>-</v>
      </c>
      <c r="CK65" s="103" t="str">
        <f ca="1">IFERROR(IF($F$22="TEMPF",RTD("ice.xl",,"*H",$O65,CK$7,"D",CK$6,,,1)*(9/5),RTD("ice.xl",,"*H",$O65,CK$7,"D",CK$6,,,1)*CK$8),"-")</f>
        <v>-</v>
      </c>
      <c r="CL65" s="104" t="str">
        <f ca="1">IFERROR(IF($F$22="TEMPF",RTD("ice.xl",,"*H",$O65,CL$7,"D",CL$6,,,1)*(9/5),RTD("ice.xl",,"*H",$O65,CL$7,"D",CL$6,,,1)*CL$8),"-")</f>
        <v>-</v>
      </c>
      <c r="CM65" s="101" t="str">
        <f ca="1">IFERROR(IF($F$22="TEMPF",RTD("ice.xl",,"*H",$O65,CM$7,"D",CM$6,,,1)*(9/5)+32,RTD("ice.xl",,"*H",$O65,CM$7,"D",CM$6,,,1)*CM$8),"-")</f>
        <v>-</v>
      </c>
      <c r="CN65" s="102" t="str">
        <f ca="1">IFERROR(IF($F$22="TEMPF",RTD("ice.xl",,"*H",$O65,CN$7,"D",CN$6,,,1)*(9/5)+32,RTD("ice.xl",,"*H",$O65,CN$7,"D",CN$6,,,1)*CN$8),"-")</f>
        <v>-</v>
      </c>
      <c r="CO65" s="102" t="str">
        <f ca="1">IFERROR(IF($F$22="TEMPF",RTD("ice.xl",,"*H",$O65,CO$7,"D",CO$6,,,1)*(9/5)+32,RTD("ice.xl",,"*H",$O65,CO$7,"D",CO$6,,,1)*CO$8),"-")</f>
        <v>-</v>
      </c>
      <c r="CP65" s="103" t="str">
        <f ca="1">IFERROR(IF($F$22="TEMPF",RTD("ice.xl",,"*H",$O65,CP$7,"D",CP$6,,,1)*(9/5),RTD("ice.xl",,"*H",$O65,CP$7,"D",CP$6,,,1)*CP$8),"-")</f>
        <v>-</v>
      </c>
      <c r="CQ65" s="104" t="str">
        <f ca="1">IFERROR(IF($F$22="TEMPF",RTD("ice.xl",,"*H",$O65,CQ$7,"D",CQ$6,,,1)*(9/5),RTD("ice.xl",,"*H",$O65,CQ$7,"D",CQ$6,,,1)*CQ$8),"-")</f>
        <v>-</v>
      </c>
    </row>
    <row r="66" spans="9:95" x14ac:dyDescent="0.35">
      <c r="I66" s="94"/>
      <c r="J66" s="95" t="e">
        <f>VLOOKUP($I66,Master!$R$2:$S$10,2,FALSE)</f>
        <v>#N/A</v>
      </c>
      <c r="K66" s="94"/>
      <c r="L66" s="95" t="str">
        <f t="shared" si="355"/>
        <v>Location</v>
      </c>
      <c r="M66" s="96"/>
      <c r="N66" s="94" t="e">
        <f>VLOOKUP(M66,Master!$E:$F,2,FALSE)</f>
        <v>#N/A</v>
      </c>
      <c r="O66" s="50" t="e">
        <f t="shared" si="356"/>
        <v>#N/A</v>
      </c>
      <c r="P66" s="129" t="str">
        <f ca="1">IFERROR(IF($F$22="TEMPF",RTD("ice.xl",,"*H",$O66,P$7,"D",P$6,,,1)*(9/5)+32,RTD("ice.xl",,"*H",$O66,P$7,"D",P$6,,,1)*P$8),"-")</f>
        <v>-</v>
      </c>
      <c r="Q66" s="94" t="str">
        <f ca="1">IFERROR(IF($F$22="TEMPF",RTD("ice.xl",,"*H",$O66,Q$7,"D",Q$6,,,1)*(9/5)+32,RTD("ice.xl",,"*H",$O66,Q$7,"D",Q$6,,,1)*Q$8),"-")</f>
        <v>-</v>
      </c>
      <c r="R66" s="94" t="str">
        <f ca="1">IFERROR(IF($F$22="TEMPF",RTD("ice.xl",,"*H",$O66,R$7,"D",R$6,,,1)*(9/5)+32,RTD("ice.xl",,"*H",$O66,R$7,"D",R$6,,,1)*R$8),"-")</f>
        <v>-</v>
      </c>
      <c r="S66" s="103" t="str">
        <f ca="1">IFERROR(IF($F$22="TEMPF",RTD("ice.xl",,"*H",$O66,S$7,"D",S$6,,,1)*(9/5),RTD("ice.xl",,"*H",$O66,S$7,"D",S$6,,,1)*S$8),"-")</f>
        <v>-</v>
      </c>
      <c r="T66" s="104" t="str">
        <f ca="1">IFERROR(IF($F$22="TEMPF",RTD("ice.xl",,"*H",$O66,T$7,"D",T$6,,,1)*(9/5),RTD("ice.xl",,"*H",$O66,T$7,"D",T$6,,,1)*T$8),"-")</f>
        <v>-</v>
      </c>
      <c r="U66" s="129" t="str">
        <f ca="1">IFERROR(IF($F$22="TEMPF",RTD("ice.xl",,"*H",$O66,U$7,"D",U$6,,,1)*(9/5)+32,RTD("ice.xl",,"*H",$O66,U$7,"D",U$6,,,1)*U$8),"-")</f>
        <v>-</v>
      </c>
      <c r="V66" s="94" t="str">
        <f ca="1">IFERROR(IF($F$22="TEMPF",RTD("ice.xl",,"*H",$O66,V$7,"D",V$6,,,1)*(9/5)+32,RTD("ice.xl",,"*H",$O66,V$7,"D",V$6,,,1)*V$8),"-")</f>
        <v>-</v>
      </c>
      <c r="W66" s="94" t="str">
        <f ca="1">IFERROR(IF($F$22="TEMPF",RTD("ice.xl",,"*H",$O66,W$7,"D",W$6,,,1)*(9/5)+32,RTD("ice.xl",,"*H",$O66,W$7,"D",W$6,,,1)*W$8),"-")</f>
        <v>-</v>
      </c>
      <c r="X66" s="103" t="str">
        <f ca="1">IFERROR(IF($F$22="TEMPF",RTD("ice.xl",,"*H",$O66,X$7,"D",X$6,,,1)*(9/5),RTD("ice.xl",,"*H",$O66,X$7,"D",X$6,,,1)*X$8),"-")</f>
        <v>-</v>
      </c>
      <c r="Y66" s="104" t="str">
        <f ca="1">IFERROR(IF($F$22="TEMPF",RTD("ice.xl",,"*H",$O66,Y$7,"D",Y$6,,,1)*(9/5),RTD("ice.xl",,"*H",$O66,Y$7,"D",Y$6,,,1)*Y$8),"-")</f>
        <v>-</v>
      </c>
      <c r="Z66" s="129" t="str">
        <f ca="1">IFERROR(IF($F$22="TEMPF",RTD("ice.xl",,"*H",$O66,Z$7,"D",Z$6,,,1)*(9/5)+32,RTD("ice.xl",,"*H",$O66,Z$7,"D",Z$6,,,1)*Z$8),"-")</f>
        <v>-</v>
      </c>
      <c r="AA66" s="94" t="str">
        <f ca="1">IFERROR(IF($F$22="TEMPF",RTD("ice.xl",,"*H",$O66,AA$7,"D",AA$6,,,1)*(9/5)+32,RTD("ice.xl",,"*H",$O66,AA$7,"D",AA$6,,,1)*AA$8),"-")</f>
        <v>-</v>
      </c>
      <c r="AB66" s="94" t="str">
        <f ca="1">IFERROR(IF($F$22="TEMPF",RTD("ice.xl",,"*H",$O66,AB$7,"D",AB$6,,,1)*(9/5)+32,RTD("ice.xl",,"*H",$O66,AB$7,"D",AB$6,,,1)*AB$8),"-")</f>
        <v>-</v>
      </c>
      <c r="AC66" s="103" t="str">
        <f ca="1">IFERROR(IF($F$22="TEMPF",RTD("ice.xl",,"*H",$O66,AC$7,"D",AC$6,,,1)*(9/5),RTD("ice.xl",,"*H",$O66,AC$7,"D",AC$6,,,1)*AC$8),"-")</f>
        <v>-</v>
      </c>
      <c r="AD66" s="104" t="str">
        <f ca="1">IFERROR(IF($F$22="TEMPF",RTD("ice.xl",,"*H",$O66,AD$7,"D",AD$6,,,1)*(9/5),RTD("ice.xl",,"*H",$O66,AD$7,"D",AD$6,,,1)*AD$8),"-")</f>
        <v>-</v>
      </c>
      <c r="AE66" s="129" t="str">
        <f ca="1">IFERROR(IF($F$22="TEMPF",RTD("ice.xl",,"*H",$O66,AE$7,"D",AE$6,,,1)*(9/5)+32,RTD("ice.xl",,"*H",$O66,AE$7,"D",AE$6,,,1)*AE$8),"-")</f>
        <v>-</v>
      </c>
      <c r="AF66" s="94" t="str">
        <f ca="1">IFERROR(IF($F$22="TEMPF",RTD("ice.xl",,"*H",$O66,AF$7,"D",AF$6,,,1)*(9/5)+32,RTD("ice.xl",,"*H",$O66,AF$7,"D",AF$6,,,1)*AF$8),"-")</f>
        <v>-</v>
      </c>
      <c r="AG66" s="94" t="str">
        <f ca="1">IFERROR(IF($F$22="TEMPF",RTD("ice.xl",,"*H",$O66,AG$7,"D",AG$6,,,1)*(9/5)+32,RTD("ice.xl",,"*H",$O66,AG$7,"D",AG$6,,,1)*AG$8),"-")</f>
        <v>-</v>
      </c>
      <c r="AH66" s="103" t="str">
        <f ca="1">IFERROR(IF($F$22="TEMPF",RTD("ice.xl",,"*H",$O66,AH$7,"D",AH$6,,,1)*(9/5),RTD("ice.xl",,"*H",$O66,AH$7,"D",AH$6,,,1)*AH$8),"-")</f>
        <v>-</v>
      </c>
      <c r="AI66" s="104" t="str">
        <f ca="1">IFERROR(IF($F$22="TEMPF",RTD("ice.xl",,"*H",$O66,AI$7,"D",AI$6,,,1)*(9/5),RTD("ice.xl",,"*H",$O66,AI$7,"D",AI$6,,,1)*AI$8),"-")</f>
        <v>-</v>
      </c>
      <c r="AJ66" s="129" t="str">
        <f ca="1">IFERROR(IF($F$22="TEMPF",RTD("ice.xl",,"*H",$O66,AJ$7,"D",AJ$6,,,1)*(9/5)+32,RTD("ice.xl",,"*H",$O66,AJ$7,"D",AJ$6,,,1)*AJ$8),"-")</f>
        <v>-</v>
      </c>
      <c r="AK66" s="94" t="str">
        <f ca="1">IFERROR(IF($F$22="TEMPF",RTD("ice.xl",,"*H",$O66,AK$7,"D",AK$6,,,1)*(9/5)+32,RTD("ice.xl",,"*H",$O66,AK$7,"D",AK$6,,,1)*AK$8),"-")</f>
        <v>-</v>
      </c>
      <c r="AL66" s="94" t="str">
        <f ca="1">IFERROR(IF($F$22="TEMPF",RTD("ice.xl",,"*H",$O66,AL$7,"D",AL$6,,,1)*(9/5)+32,RTD("ice.xl",,"*H",$O66,AL$7,"D",AL$6,,,1)*AL$8),"-")</f>
        <v>-</v>
      </c>
      <c r="AM66" s="103" t="str">
        <f ca="1">IFERROR(IF($F$22="TEMPF",RTD("ice.xl",,"*H",$O66,AM$7,"D",AM$6,,,1)*(9/5),RTD("ice.xl",,"*H",$O66,AM$7,"D",AM$6,,,1)*AM$8),"-")</f>
        <v>-</v>
      </c>
      <c r="AN66" s="104" t="str">
        <f ca="1">IFERROR(IF($F$22="TEMPF",RTD("ice.xl",,"*H",$O66,AN$7,"D",AN$6,,,1)*(9/5),RTD("ice.xl",,"*H",$O66,AN$7,"D",AN$6,,,1)*AN$8),"-")</f>
        <v>-</v>
      </c>
      <c r="AO66" s="129" t="str">
        <f ca="1">IFERROR(IF($F$22="TEMPF",RTD("ice.xl",,"*H",$O66,AO$7,"D",AO$6,,,1)*(9/5)+32,RTD("ice.xl",,"*H",$O66,AO$7,"D",AO$6,,,1)*AO$8),"-")</f>
        <v>-</v>
      </c>
      <c r="AP66" s="94" t="str">
        <f ca="1">IFERROR(IF($F$22="TEMPF",RTD("ice.xl",,"*H",$O66,AP$7,"D",AP$6,,,1)*(9/5)+32,RTD("ice.xl",,"*H",$O66,AP$7,"D",AP$6,,,1)*AP$8),"-")</f>
        <v>-</v>
      </c>
      <c r="AQ66" s="94" t="str">
        <f ca="1">IFERROR(IF($F$22="TEMPF",RTD("ice.xl",,"*H",$O66,AQ$7,"D",AQ$6,,,1)*(9/5)+32,RTD("ice.xl",,"*H",$O66,AQ$7,"D",AQ$6,,,1)*AQ$8),"-")</f>
        <v>-</v>
      </c>
      <c r="AR66" s="103" t="str">
        <f ca="1">IFERROR(IF($F$22="TEMPF",RTD("ice.xl",,"*H",$O66,AR$7,"D",AR$6,,,1)*(9/5),RTD("ice.xl",,"*H",$O66,AR$7,"D",AR$6,,,1)*AR$8),"-")</f>
        <v>-</v>
      </c>
      <c r="AS66" s="104" t="str">
        <f ca="1">IFERROR(IF($F$22="TEMPF",RTD("ice.xl",,"*H",$O66,AS$7,"D",AS$6,,,1)*(9/5),RTD("ice.xl",,"*H",$O66,AS$7,"D",AS$6,,,1)*AS$8),"-")</f>
        <v>-</v>
      </c>
      <c r="AT66" s="129" t="str">
        <f ca="1">IFERROR(IF($F$22="TEMPF",RTD("ice.xl",,"*H",$O66,AT$7,"D",AT$6,,,1)*(9/5)+32,RTD("ice.xl",,"*H",$O66,AT$7,"D",AT$6,,,1)*AT$8),"-")</f>
        <v>-</v>
      </c>
      <c r="AU66" s="94" t="str">
        <f ca="1">IFERROR(IF($F$22="TEMPF",RTD("ice.xl",,"*H",$O66,AU$7,"D",AU$6,,,1)*(9/5)+32,RTD("ice.xl",,"*H",$O66,AU$7,"D",AU$6,,,1)*AU$8),"-")</f>
        <v>-</v>
      </c>
      <c r="AV66" s="94" t="str">
        <f ca="1">IFERROR(IF($F$22="TEMPF",RTD("ice.xl",,"*H",$O66,AV$7,"D",AV$6,,,1)*(9/5)+32,RTD("ice.xl",,"*H",$O66,AV$7,"D",AV$6,,,1)*AV$8),"-")</f>
        <v>-</v>
      </c>
      <c r="AW66" s="103" t="str">
        <f ca="1">IFERROR(IF($F$22="TEMPF",RTD("ice.xl",,"*H",$O66,AW$7,"D",AW$6,,,1)*(9/5),RTD("ice.xl",,"*H",$O66,AW$7,"D",AW$6,,,1)*AW$8),"-")</f>
        <v>-</v>
      </c>
      <c r="AX66" s="104" t="str">
        <f ca="1">IFERROR(IF($F$22="TEMPF",RTD("ice.xl",,"*H",$O66,AX$7,"D",AX$6,,,1)*(9/5),RTD("ice.xl",,"*H",$O66,AX$7,"D",AX$6,,,1)*AX$8),"-")</f>
        <v>-</v>
      </c>
      <c r="AY66" s="129" t="str">
        <f ca="1">IFERROR(IF($F$22="TEMPF",RTD("ice.xl",,"*H",$O66,AY$7,"D",AY$6,,,1)*(9/5)+32,RTD("ice.xl",,"*H",$O66,AY$7,"D",AY$6,,,1)*AY$8),"-")</f>
        <v>-</v>
      </c>
      <c r="AZ66" s="94" t="str">
        <f ca="1">IFERROR(IF($F$22="TEMPF",RTD("ice.xl",,"*H",$O66,AZ$7,"D",AZ$6,,,1)*(9/5)+32,RTD("ice.xl",,"*H",$O66,AZ$7,"D",AZ$6,,,1)*AZ$8),"-")</f>
        <v>-</v>
      </c>
      <c r="BA66" s="94" t="str">
        <f ca="1">IFERROR(IF($F$22="TEMPF",RTD("ice.xl",,"*H",$O66,BA$7,"D",BA$6,,,1)*(9/5)+32,RTD("ice.xl",,"*H",$O66,BA$7,"D",BA$6,,,1)*BA$8),"-")</f>
        <v>-</v>
      </c>
      <c r="BB66" s="103" t="str">
        <f ca="1">IFERROR(IF($F$22="TEMPF",RTD("ice.xl",,"*H",$O66,BB$7,"D",BB$6,,,1)*(9/5),RTD("ice.xl",,"*H",$O66,BB$7,"D",BB$6,,,1)*BB$8),"-")</f>
        <v>-</v>
      </c>
      <c r="BC66" s="104" t="str">
        <f ca="1">IFERROR(IF($F$22="TEMPF",RTD("ice.xl",,"*H",$O66,BC$7,"D",BC$6,,,1)*(9/5),RTD("ice.xl",,"*H",$O66,BC$7,"D",BC$6,,,1)*BC$8),"-")</f>
        <v>-</v>
      </c>
      <c r="BD66" s="129" t="str">
        <f ca="1">IFERROR(IF($F$22="TEMPF",RTD("ice.xl",,"*H",$O66,BD$7,"D",BD$6,,,1)*(9/5)+32,RTD("ice.xl",,"*H",$O66,BD$7,"D",BD$6,,,1)*BD$8),"-")</f>
        <v>-</v>
      </c>
      <c r="BE66" s="94" t="str">
        <f ca="1">IFERROR(IF($F$22="TEMPF",RTD("ice.xl",,"*H",$O66,BE$7,"D",BE$6,,,1)*(9/5)+32,RTD("ice.xl",,"*H",$O66,BE$7,"D",BE$6,,,1)*BE$8),"-")</f>
        <v>-</v>
      </c>
      <c r="BF66" s="94" t="str">
        <f ca="1">IFERROR(IF($F$22="TEMPF",RTD("ice.xl",,"*H",$O66,BF$7,"D",BF$6,,,1)*(9/5)+32,RTD("ice.xl",,"*H",$O66,BF$7,"D",BF$6,,,1)*BF$8),"-")</f>
        <v>-</v>
      </c>
      <c r="BG66" s="103" t="str">
        <f ca="1">IFERROR(IF($F$22="TEMPF",RTD("ice.xl",,"*H",$O66,BG$7,"D",BG$6,,,1)*(9/5),RTD("ice.xl",,"*H",$O66,BG$7,"D",BG$6,,,1)*BG$8),"-")</f>
        <v>-</v>
      </c>
      <c r="BH66" s="104" t="str">
        <f ca="1">IFERROR(IF($F$22="TEMPF",RTD("ice.xl",,"*H",$O66,BH$7,"D",BH$6,,,1)*(9/5),RTD("ice.xl",,"*H",$O66,BH$7,"D",BH$6,,,1)*BH$8),"-")</f>
        <v>-</v>
      </c>
      <c r="BI66" s="129" t="str">
        <f ca="1">IFERROR(IF($F$22="TEMPF",RTD("ice.xl",,"*H",$O66,BI$7,"D",BI$6,,,1)*(9/5)+32,RTD("ice.xl",,"*H",$O66,BI$7,"D",BI$6,,,1)*BI$8),"-")</f>
        <v>-</v>
      </c>
      <c r="BJ66" s="94" t="str">
        <f ca="1">IFERROR(IF($F$22="TEMPF",RTD("ice.xl",,"*H",$O66,BJ$7,"D",BJ$6,,,1)*(9/5)+32,RTD("ice.xl",,"*H",$O66,BJ$7,"D",BJ$6,,,1)*BJ$8),"-")</f>
        <v>-</v>
      </c>
      <c r="BK66" s="94" t="str">
        <f ca="1">IFERROR(IF($F$22="TEMPF",RTD("ice.xl",,"*H",$O66,BK$7,"D",BK$6,,,1)*(9/5)+32,RTD("ice.xl",,"*H",$O66,BK$7,"D",BK$6,,,1)*BK$8),"-")</f>
        <v>-</v>
      </c>
      <c r="BL66" s="103" t="str">
        <f ca="1">IFERROR(IF($F$22="TEMPF",RTD("ice.xl",,"*H",$O66,BL$7,"D",BL$6,,,1)*(9/5),RTD("ice.xl",,"*H",$O66,BL$7,"D",BL$6,,,1)*BL$8),"-")</f>
        <v>-</v>
      </c>
      <c r="BM66" s="104" t="str">
        <f ca="1">IFERROR(IF($F$22="TEMPF",RTD("ice.xl",,"*H",$O66,BM$7,"D",BM$6,,,1)*(9/5),RTD("ice.xl",,"*H",$O66,BM$7,"D",BM$6,,,1)*BM$8),"-")</f>
        <v>-</v>
      </c>
      <c r="BN66" s="129" t="str">
        <f ca="1">IFERROR(IF($F$22="TEMPF",RTD("ice.xl",,"*H",$O66,BN$7,"D",BN$6,,,1)*(9/5)+32,RTD("ice.xl",,"*H",$O66,BN$7,"D",BN$6,,,1)*BN$8),"-")</f>
        <v>-</v>
      </c>
      <c r="BO66" s="94" t="str">
        <f ca="1">IFERROR(IF($F$22="TEMPF",RTD("ice.xl",,"*H",$O66,BO$7,"D",BO$6,,,1)*(9/5)+32,RTD("ice.xl",,"*H",$O66,BO$7,"D",BO$6,,,1)*BO$8),"-")</f>
        <v>-</v>
      </c>
      <c r="BP66" s="94" t="str">
        <f ca="1">IFERROR(IF($F$22="TEMPF",RTD("ice.xl",,"*H",$O66,BP$7,"D",BP$6,,,1)*(9/5)+32,RTD("ice.xl",,"*H",$O66,BP$7,"D",BP$6,,,1)*BP$8),"-")</f>
        <v>-</v>
      </c>
      <c r="BQ66" s="103" t="str">
        <f ca="1">IFERROR(IF($F$22="TEMPF",RTD("ice.xl",,"*H",$O66,BQ$7,"D",BQ$6,,,1)*(9/5),RTD("ice.xl",,"*H",$O66,BQ$7,"D",BQ$6,,,1)*BQ$8),"-")</f>
        <v>-</v>
      </c>
      <c r="BR66" s="104" t="str">
        <f ca="1">IFERROR(IF($F$22="TEMPF",RTD("ice.xl",,"*H",$O66,BR$7,"D",BR$6,,,1)*(9/5),RTD("ice.xl",,"*H",$O66,BR$7,"D",BR$6,,,1)*BR$8),"-")</f>
        <v>-</v>
      </c>
      <c r="BS66" s="129" t="str">
        <f ca="1">IFERROR(IF($F$22="TEMPF",RTD("ice.xl",,"*H",$O66,BS$7,"D",BS$6,,,1)*(9/5)+32,RTD("ice.xl",,"*H",$O66,BS$7,"D",BS$6,,,1)*BS$8),"-")</f>
        <v>-</v>
      </c>
      <c r="BT66" s="94" t="str">
        <f ca="1">IFERROR(IF($F$22="TEMPF",RTD("ice.xl",,"*H",$O66,BT$7,"D",BT$6,,,1)*(9/5)+32,RTD("ice.xl",,"*H",$O66,BT$7,"D",BT$6,,,1)*BT$8),"-")</f>
        <v>-</v>
      </c>
      <c r="BU66" s="94" t="str">
        <f ca="1">IFERROR(IF($F$22="TEMPF",RTD("ice.xl",,"*H",$O66,BU$7,"D",BU$6,,,1)*(9/5)+32,RTD("ice.xl",,"*H",$O66,BU$7,"D",BU$6,,,1)*BU$8),"-")</f>
        <v>-</v>
      </c>
      <c r="BV66" s="103" t="str">
        <f ca="1">IFERROR(IF($F$22="TEMPF",RTD("ice.xl",,"*H",$O66,BV$7,"D",BV$6,,,1)*(9/5),RTD("ice.xl",,"*H",$O66,BV$7,"D",BV$6,,,1)*BV$8),"-")</f>
        <v>-</v>
      </c>
      <c r="BW66" s="104" t="str">
        <f ca="1">IFERROR(IF($F$22="TEMPF",RTD("ice.xl",,"*H",$O66,BW$7,"D",BW$6,,,1)*(9/5),RTD("ice.xl",,"*H",$O66,BW$7,"D",BW$6,,,1)*BW$8),"-")</f>
        <v>-</v>
      </c>
      <c r="BX66" s="129" t="str">
        <f ca="1">IFERROR(IF($F$22="TEMPF",RTD("ice.xl",,"*H",$O66,BX$7,"D",BX$6,,,1)*(9/5)+32,RTD("ice.xl",,"*H",$O66,BX$7,"D",BX$6,,,1)*BX$8),"-")</f>
        <v>-</v>
      </c>
      <c r="BY66" s="94" t="str">
        <f ca="1">IFERROR(IF($F$22="TEMPF",RTD("ice.xl",,"*H",$O66,BY$7,"D",BY$6,,,1)*(9/5)+32,RTD("ice.xl",,"*H",$O66,BY$7,"D",BY$6,,,1)*BY$8),"-")</f>
        <v>-</v>
      </c>
      <c r="BZ66" s="94" t="str">
        <f ca="1">IFERROR(IF($F$22="TEMPF",RTD("ice.xl",,"*H",$O66,BZ$7,"D",BZ$6,,,1)*(9/5)+32,RTD("ice.xl",,"*H",$O66,BZ$7,"D",BZ$6,,,1)*BZ$8),"-")</f>
        <v>-</v>
      </c>
      <c r="CA66" s="103" t="str">
        <f ca="1">IFERROR(IF($F$22="TEMPF",RTD("ice.xl",,"*H",$O66,CA$7,"D",CA$6,,,1)*(9/5),RTD("ice.xl",,"*H",$O66,CA$7,"D",CA$6,,,1)*CA$8),"-")</f>
        <v>-</v>
      </c>
      <c r="CB66" s="104" t="str">
        <f ca="1">IFERROR(IF($F$22="TEMPF",RTD("ice.xl",,"*H",$O66,CB$7,"D",CB$6,,,1)*(9/5),RTD("ice.xl",,"*H",$O66,CB$7,"D",CB$6,,,1)*CB$8),"-")</f>
        <v>-</v>
      </c>
      <c r="CC66" s="129" t="str">
        <f ca="1">IFERROR(IF($F$22="TEMPF",RTD("ice.xl",,"*H",$O66,CC$7,"D",CC$6,,,1)*(9/5)+32,RTD("ice.xl",,"*H",$O66,CC$7,"D",CC$6,,,1)*CC$8),"-")</f>
        <v>-</v>
      </c>
      <c r="CD66" s="94" t="str">
        <f ca="1">IFERROR(IF($F$22="TEMPF",RTD("ice.xl",,"*H",$O66,CD$7,"D",CD$6,,,1)*(9/5)+32,RTD("ice.xl",,"*H",$O66,CD$7,"D",CD$6,,,1)*CD$8),"-")</f>
        <v>-</v>
      </c>
      <c r="CE66" s="94" t="str">
        <f ca="1">IFERROR(IF($F$22="TEMPF",RTD("ice.xl",,"*H",$O66,CE$7,"D",CE$6,,,1)*(9/5)+32,RTD("ice.xl",,"*H",$O66,CE$7,"D",CE$6,,,1)*CE$8),"-")</f>
        <v>-</v>
      </c>
      <c r="CF66" s="103" t="str">
        <f ca="1">IFERROR(IF($F$22="TEMPF",RTD("ice.xl",,"*H",$O66,CF$7,"D",CF$6,,,1)*(9/5),RTD("ice.xl",,"*H",$O66,CF$7,"D",CF$6,,,1)*CF$8),"-")</f>
        <v>-</v>
      </c>
      <c r="CG66" s="104" t="str">
        <f ca="1">IFERROR(IF($F$22="TEMPF",RTD("ice.xl",,"*H",$O66,CG$7,"D",CG$6,,,1)*(9/5),RTD("ice.xl",,"*H",$O66,CG$7,"D",CG$6,,,1)*CG$8),"-")</f>
        <v>-</v>
      </c>
      <c r="CH66" s="129" t="str">
        <f ca="1">IFERROR(IF($F$22="TEMPF",RTD("ice.xl",,"*H",$O66,CH$7,"D",CH$6,,,1)*(9/5)+32,RTD("ice.xl",,"*H",$O66,CH$7,"D",CH$6,,,1)*CH$8),"-")</f>
        <v>-</v>
      </c>
      <c r="CI66" s="94" t="str">
        <f ca="1">IFERROR(IF($F$22="TEMPF",RTD("ice.xl",,"*H",$O66,CI$7,"D",CI$6,,,1)*(9/5)+32,RTD("ice.xl",,"*H",$O66,CI$7,"D",CI$6,,,1)*CI$8),"-")</f>
        <v>-</v>
      </c>
      <c r="CJ66" s="94" t="str">
        <f ca="1">IFERROR(IF($F$22="TEMPF",RTD("ice.xl",,"*H",$O66,CJ$7,"D",CJ$6,,,1)*(9/5)+32,RTD("ice.xl",,"*H",$O66,CJ$7,"D",CJ$6,,,1)*CJ$8),"-")</f>
        <v>-</v>
      </c>
      <c r="CK66" s="103" t="str">
        <f ca="1">IFERROR(IF($F$22="TEMPF",RTD("ice.xl",,"*H",$O66,CK$7,"D",CK$6,,,1)*(9/5),RTD("ice.xl",,"*H",$O66,CK$7,"D",CK$6,,,1)*CK$8),"-")</f>
        <v>-</v>
      </c>
      <c r="CL66" s="104" t="str">
        <f ca="1">IFERROR(IF($F$22="TEMPF",RTD("ice.xl",,"*H",$O66,CL$7,"D",CL$6,,,1)*(9/5),RTD("ice.xl",,"*H",$O66,CL$7,"D",CL$6,,,1)*CL$8),"-")</f>
        <v>-</v>
      </c>
      <c r="CM66" s="101" t="str">
        <f ca="1">IFERROR(IF($F$22="TEMPF",RTD("ice.xl",,"*H",$O66,CM$7,"D",CM$6,,,1)*(9/5)+32,RTD("ice.xl",,"*H",$O66,CM$7,"D",CM$6,,,1)*CM$8),"-")</f>
        <v>-</v>
      </c>
      <c r="CN66" s="102" t="str">
        <f ca="1">IFERROR(IF($F$22="TEMPF",RTD("ice.xl",,"*H",$O66,CN$7,"D",CN$6,,,1)*(9/5)+32,RTD("ice.xl",,"*H",$O66,CN$7,"D",CN$6,,,1)*CN$8),"-")</f>
        <v>-</v>
      </c>
      <c r="CO66" s="102" t="str">
        <f ca="1">IFERROR(IF($F$22="TEMPF",RTD("ice.xl",,"*H",$O66,CO$7,"D",CO$6,,,1)*(9/5)+32,RTD("ice.xl",,"*H",$O66,CO$7,"D",CO$6,,,1)*CO$8),"-")</f>
        <v>-</v>
      </c>
      <c r="CP66" s="103" t="str">
        <f ca="1">IFERROR(IF($F$22="TEMPF",RTD("ice.xl",,"*H",$O66,CP$7,"D",CP$6,,,1)*(9/5),RTD("ice.xl",,"*H",$O66,CP$7,"D",CP$6,,,1)*CP$8),"-")</f>
        <v>-</v>
      </c>
      <c r="CQ66" s="104" t="str">
        <f ca="1">IFERROR(IF($F$22="TEMPF",RTD("ice.xl",,"*H",$O66,CQ$7,"D",CQ$6,,,1)*(9/5),RTD("ice.xl",,"*H",$O66,CQ$7,"D",CQ$6,,,1)*CQ$8),"-")</f>
        <v>-</v>
      </c>
    </row>
    <row r="67" spans="9:95" x14ac:dyDescent="0.35">
      <c r="I67" s="94"/>
      <c r="J67" s="95" t="e">
        <f>VLOOKUP($I67,Master!$R$2:$S$10,2,FALSE)</f>
        <v>#N/A</v>
      </c>
      <c r="K67" s="94"/>
      <c r="L67" s="95" t="str">
        <f t="shared" si="355"/>
        <v>Location</v>
      </c>
      <c r="M67" s="96"/>
      <c r="N67" s="94" t="e">
        <f>VLOOKUP(M67,Master!$E:$F,2,FALSE)</f>
        <v>#N/A</v>
      </c>
      <c r="O67" s="50" t="e">
        <f t="shared" si="356"/>
        <v>#N/A</v>
      </c>
      <c r="P67" s="129" t="str">
        <f ca="1">IFERROR(IF($F$22="TEMPF",RTD("ice.xl",,"*H",$O67,P$7,"D",P$6,,,1)*(9/5)+32,RTD("ice.xl",,"*H",$O67,P$7,"D",P$6,,,1)*P$8),"-")</f>
        <v>-</v>
      </c>
      <c r="Q67" s="94" t="str">
        <f ca="1">IFERROR(IF($F$22="TEMPF",RTD("ice.xl",,"*H",$O67,Q$7,"D",Q$6,,,1)*(9/5)+32,RTD("ice.xl",,"*H",$O67,Q$7,"D",Q$6,,,1)*Q$8),"-")</f>
        <v>-</v>
      </c>
      <c r="R67" s="94" t="str">
        <f ca="1">IFERROR(IF($F$22="TEMPF",RTD("ice.xl",,"*H",$O67,R$7,"D",R$6,,,1)*(9/5)+32,RTD("ice.xl",,"*H",$O67,R$7,"D",R$6,,,1)*R$8),"-")</f>
        <v>-</v>
      </c>
      <c r="S67" s="103" t="str">
        <f ca="1">IFERROR(IF($F$22="TEMPF",RTD("ice.xl",,"*H",$O67,S$7,"D",S$6,,,1)*(9/5),RTD("ice.xl",,"*H",$O67,S$7,"D",S$6,,,1)*S$8),"-")</f>
        <v>-</v>
      </c>
      <c r="T67" s="104" t="str">
        <f ca="1">IFERROR(IF($F$22="TEMPF",RTD("ice.xl",,"*H",$O67,T$7,"D",T$6,,,1)*(9/5),RTD("ice.xl",,"*H",$O67,T$7,"D",T$6,,,1)*T$8),"-")</f>
        <v>-</v>
      </c>
      <c r="U67" s="129" t="str">
        <f ca="1">IFERROR(IF($F$22="TEMPF",RTD("ice.xl",,"*H",$O67,U$7,"D",U$6,,,1)*(9/5)+32,RTD("ice.xl",,"*H",$O67,U$7,"D",U$6,,,1)*U$8),"-")</f>
        <v>-</v>
      </c>
      <c r="V67" s="94" t="str">
        <f ca="1">IFERROR(IF($F$22="TEMPF",RTD("ice.xl",,"*H",$O67,V$7,"D",V$6,,,1)*(9/5)+32,RTD("ice.xl",,"*H",$O67,V$7,"D",V$6,,,1)*V$8),"-")</f>
        <v>-</v>
      </c>
      <c r="W67" s="94" t="str">
        <f ca="1">IFERROR(IF($F$22="TEMPF",RTD("ice.xl",,"*H",$O67,W$7,"D",W$6,,,1)*(9/5)+32,RTD("ice.xl",,"*H",$O67,W$7,"D",W$6,,,1)*W$8),"-")</f>
        <v>-</v>
      </c>
      <c r="X67" s="103" t="str">
        <f ca="1">IFERROR(IF($F$22="TEMPF",RTD("ice.xl",,"*H",$O67,X$7,"D",X$6,,,1)*(9/5),RTD("ice.xl",,"*H",$O67,X$7,"D",X$6,,,1)*X$8),"-")</f>
        <v>-</v>
      </c>
      <c r="Y67" s="104" t="str">
        <f ca="1">IFERROR(IF($F$22="TEMPF",RTD("ice.xl",,"*H",$O67,Y$7,"D",Y$6,,,1)*(9/5),RTD("ice.xl",,"*H",$O67,Y$7,"D",Y$6,,,1)*Y$8),"-")</f>
        <v>-</v>
      </c>
      <c r="Z67" s="129" t="str">
        <f ca="1">IFERROR(IF($F$22="TEMPF",RTD("ice.xl",,"*H",$O67,Z$7,"D",Z$6,,,1)*(9/5)+32,RTD("ice.xl",,"*H",$O67,Z$7,"D",Z$6,,,1)*Z$8),"-")</f>
        <v>-</v>
      </c>
      <c r="AA67" s="94" t="str">
        <f ca="1">IFERROR(IF($F$22="TEMPF",RTD("ice.xl",,"*H",$O67,AA$7,"D",AA$6,,,1)*(9/5)+32,RTD("ice.xl",,"*H",$O67,AA$7,"D",AA$6,,,1)*AA$8),"-")</f>
        <v>-</v>
      </c>
      <c r="AB67" s="94" t="str">
        <f ca="1">IFERROR(IF($F$22="TEMPF",RTD("ice.xl",,"*H",$O67,AB$7,"D",AB$6,,,1)*(9/5)+32,RTD("ice.xl",,"*H",$O67,AB$7,"D",AB$6,,,1)*AB$8),"-")</f>
        <v>-</v>
      </c>
      <c r="AC67" s="103" t="str">
        <f ca="1">IFERROR(IF($F$22="TEMPF",RTD("ice.xl",,"*H",$O67,AC$7,"D",AC$6,,,1)*(9/5),RTD("ice.xl",,"*H",$O67,AC$7,"D",AC$6,,,1)*AC$8),"-")</f>
        <v>-</v>
      </c>
      <c r="AD67" s="104" t="str">
        <f ca="1">IFERROR(IF($F$22="TEMPF",RTD("ice.xl",,"*H",$O67,AD$7,"D",AD$6,,,1)*(9/5),RTD("ice.xl",,"*H",$O67,AD$7,"D",AD$6,,,1)*AD$8),"-")</f>
        <v>-</v>
      </c>
      <c r="AE67" s="129" t="str">
        <f ca="1">IFERROR(IF($F$22="TEMPF",RTD("ice.xl",,"*H",$O67,AE$7,"D",AE$6,,,1)*(9/5)+32,RTD("ice.xl",,"*H",$O67,AE$7,"D",AE$6,,,1)*AE$8),"-")</f>
        <v>-</v>
      </c>
      <c r="AF67" s="94" t="str">
        <f ca="1">IFERROR(IF($F$22="TEMPF",RTD("ice.xl",,"*H",$O67,AF$7,"D",AF$6,,,1)*(9/5)+32,RTD("ice.xl",,"*H",$O67,AF$7,"D",AF$6,,,1)*AF$8),"-")</f>
        <v>-</v>
      </c>
      <c r="AG67" s="94" t="str">
        <f ca="1">IFERROR(IF($F$22="TEMPF",RTD("ice.xl",,"*H",$O67,AG$7,"D",AG$6,,,1)*(9/5)+32,RTD("ice.xl",,"*H",$O67,AG$7,"D",AG$6,,,1)*AG$8),"-")</f>
        <v>-</v>
      </c>
      <c r="AH67" s="103" t="str">
        <f ca="1">IFERROR(IF($F$22="TEMPF",RTD("ice.xl",,"*H",$O67,AH$7,"D",AH$6,,,1)*(9/5),RTD("ice.xl",,"*H",$O67,AH$7,"D",AH$6,,,1)*AH$8),"-")</f>
        <v>-</v>
      </c>
      <c r="AI67" s="104" t="str">
        <f ca="1">IFERROR(IF($F$22="TEMPF",RTD("ice.xl",,"*H",$O67,AI$7,"D",AI$6,,,1)*(9/5),RTD("ice.xl",,"*H",$O67,AI$7,"D",AI$6,,,1)*AI$8),"-")</f>
        <v>-</v>
      </c>
      <c r="AJ67" s="129" t="str">
        <f ca="1">IFERROR(IF($F$22="TEMPF",RTD("ice.xl",,"*H",$O67,AJ$7,"D",AJ$6,,,1)*(9/5)+32,RTD("ice.xl",,"*H",$O67,AJ$7,"D",AJ$6,,,1)*AJ$8),"-")</f>
        <v>-</v>
      </c>
      <c r="AK67" s="94" t="str">
        <f ca="1">IFERROR(IF($F$22="TEMPF",RTD("ice.xl",,"*H",$O67,AK$7,"D",AK$6,,,1)*(9/5)+32,RTD("ice.xl",,"*H",$O67,AK$7,"D",AK$6,,,1)*AK$8),"-")</f>
        <v>-</v>
      </c>
      <c r="AL67" s="94" t="str">
        <f ca="1">IFERROR(IF($F$22="TEMPF",RTD("ice.xl",,"*H",$O67,AL$7,"D",AL$6,,,1)*(9/5)+32,RTD("ice.xl",,"*H",$O67,AL$7,"D",AL$6,,,1)*AL$8),"-")</f>
        <v>-</v>
      </c>
      <c r="AM67" s="103" t="str">
        <f ca="1">IFERROR(IF($F$22="TEMPF",RTD("ice.xl",,"*H",$O67,AM$7,"D",AM$6,,,1)*(9/5),RTD("ice.xl",,"*H",$O67,AM$7,"D",AM$6,,,1)*AM$8),"-")</f>
        <v>-</v>
      </c>
      <c r="AN67" s="104" t="str">
        <f ca="1">IFERROR(IF($F$22="TEMPF",RTD("ice.xl",,"*H",$O67,AN$7,"D",AN$6,,,1)*(9/5),RTD("ice.xl",,"*H",$O67,AN$7,"D",AN$6,,,1)*AN$8),"-")</f>
        <v>-</v>
      </c>
      <c r="AO67" s="129" t="str">
        <f ca="1">IFERROR(IF($F$22="TEMPF",RTD("ice.xl",,"*H",$O67,AO$7,"D",AO$6,,,1)*(9/5)+32,RTD("ice.xl",,"*H",$O67,AO$7,"D",AO$6,,,1)*AO$8),"-")</f>
        <v>-</v>
      </c>
      <c r="AP67" s="94" t="str">
        <f ca="1">IFERROR(IF($F$22="TEMPF",RTD("ice.xl",,"*H",$O67,AP$7,"D",AP$6,,,1)*(9/5)+32,RTD("ice.xl",,"*H",$O67,AP$7,"D",AP$6,,,1)*AP$8),"-")</f>
        <v>-</v>
      </c>
      <c r="AQ67" s="94" t="str">
        <f ca="1">IFERROR(IF($F$22="TEMPF",RTD("ice.xl",,"*H",$O67,AQ$7,"D",AQ$6,,,1)*(9/5)+32,RTD("ice.xl",,"*H",$O67,AQ$7,"D",AQ$6,,,1)*AQ$8),"-")</f>
        <v>-</v>
      </c>
      <c r="AR67" s="103" t="str">
        <f ca="1">IFERROR(IF($F$22="TEMPF",RTD("ice.xl",,"*H",$O67,AR$7,"D",AR$6,,,1)*(9/5),RTD("ice.xl",,"*H",$O67,AR$7,"D",AR$6,,,1)*AR$8),"-")</f>
        <v>-</v>
      </c>
      <c r="AS67" s="104" t="str">
        <f ca="1">IFERROR(IF($F$22="TEMPF",RTD("ice.xl",,"*H",$O67,AS$7,"D",AS$6,,,1)*(9/5),RTD("ice.xl",,"*H",$O67,AS$7,"D",AS$6,,,1)*AS$8),"-")</f>
        <v>-</v>
      </c>
      <c r="AT67" s="129" t="str">
        <f ca="1">IFERROR(IF($F$22="TEMPF",RTD("ice.xl",,"*H",$O67,AT$7,"D",AT$6,,,1)*(9/5)+32,RTD("ice.xl",,"*H",$O67,AT$7,"D",AT$6,,,1)*AT$8),"-")</f>
        <v>-</v>
      </c>
      <c r="AU67" s="94" t="str">
        <f ca="1">IFERROR(IF($F$22="TEMPF",RTD("ice.xl",,"*H",$O67,AU$7,"D",AU$6,,,1)*(9/5)+32,RTD("ice.xl",,"*H",$O67,AU$7,"D",AU$6,,,1)*AU$8),"-")</f>
        <v>-</v>
      </c>
      <c r="AV67" s="94" t="str">
        <f ca="1">IFERROR(IF($F$22="TEMPF",RTD("ice.xl",,"*H",$O67,AV$7,"D",AV$6,,,1)*(9/5)+32,RTD("ice.xl",,"*H",$O67,AV$7,"D",AV$6,,,1)*AV$8),"-")</f>
        <v>-</v>
      </c>
      <c r="AW67" s="103" t="str">
        <f ca="1">IFERROR(IF($F$22="TEMPF",RTD("ice.xl",,"*H",$O67,AW$7,"D",AW$6,,,1)*(9/5),RTD("ice.xl",,"*H",$O67,AW$7,"D",AW$6,,,1)*AW$8),"-")</f>
        <v>-</v>
      </c>
      <c r="AX67" s="104" t="str">
        <f ca="1">IFERROR(IF($F$22="TEMPF",RTD("ice.xl",,"*H",$O67,AX$7,"D",AX$6,,,1)*(9/5),RTD("ice.xl",,"*H",$O67,AX$7,"D",AX$6,,,1)*AX$8),"-")</f>
        <v>-</v>
      </c>
      <c r="AY67" s="129" t="str">
        <f ca="1">IFERROR(IF($F$22="TEMPF",RTD("ice.xl",,"*H",$O67,AY$7,"D",AY$6,,,1)*(9/5)+32,RTD("ice.xl",,"*H",$O67,AY$7,"D",AY$6,,,1)*AY$8),"-")</f>
        <v>-</v>
      </c>
      <c r="AZ67" s="94" t="str">
        <f ca="1">IFERROR(IF($F$22="TEMPF",RTD("ice.xl",,"*H",$O67,AZ$7,"D",AZ$6,,,1)*(9/5)+32,RTD("ice.xl",,"*H",$O67,AZ$7,"D",AZ$6,,,1)*AZ$8),"-")</f>
        <v>-</v>
      </c>
      <c r="BA67" s="94" t="str">
        <f ca="1">IFERROR(IF($F$22="TEMPF",RTD("ice.xl",,"*H",$O67,BA$7,"D",BA$6,,,1)*(9/5)+32,RTD("ice.xl",,"*H",$O67,BA$7,"D",BA$6,,,1)*BA$8),"-")</f>
        <v>-</v>
      </c>
      <c r="BB67" s="103" t="str">
        <f ca="1">IFERROR(IF($F$22="TEMPF",RTD("ice.xl",,"*H",$O67,BB$7,"D",BB$6,,,1)*(9/5),RTD("ice.xl",,"*H",$O67,BB$7,"D",BB$6,,,1)*BB$8),"-")</f>
        <v>-</v>
      </c>
      <c r="BC67" s="104" t="str">
        <f ca="1">IFERROR(IF($F$22="TEMPF",RTD("ice.xl",,"*H",$O67,BC$7,"D",BC$6,,,1)*(9/5),RTD("ice.xl",,"*H",$O67,BC$7,"D",BC$6,,,1)*BC$8),"-")</f>
        <v>-</v>
      </c>
      <c r="BD67" s="129" t="str">
        <f ca="1">IFERROR(IF($F$22="TEMPF",RTD("ice.xl",,"*H",$O67,BD$7,"D",BD$6,,,1)*(9/5)+32,RTD("ice.xl",,"*H",$O67,BD$7,"D",BD$6,,,1)*BD$8),"-")</f>
        <v>-</v>
      </c>
      <c r="BE67" s="94" t="str">
        <f ca="1">IFERROR(IF($F$22="TEMPF",RTD("ice.xl",,"*H",$O67,BE$7,"D",BE$6,,,1)*(9/5)+32,RTD("ice.xl",,"*H",$O67,BE$7,"D",BE$6,,,1)*BE$8),"-")</f>
        <v>-</v>
      </c>
      <c r="BF67" s="94" t="str">
        <f ca="1">IFERROR(IF($F$22="TEMPF",RTD("ice.xl",,"*H",$O67,BF$7,"D",BF$6,,,1)*(9/5)+32,RTD("ice.xl",,"*H",$O67,BF$7,"D",BF$6,,,1)*BF$8),"-")</f>
        <v>-</v>
      </c>
      <c r="BG67" s="103" t="str">
        <f ca="1">IFERROR(IF($F$22="TEMPF",RTD("ice.xl",,"*H",$O67,BG$7,"D",BG$6,,,1)*(9/5),RTD("ice.xl",,"*H",$O67,BG$7,"D",BG$6,,,1)*BG$8),"-")</f>
        <v>-</v>
      </c>
      <c r="BH67" s="104" t="str">
        <f ca="1">IFERROR(IF($F$22="TEMPF",RTD("ice.xl",,"*H",$O67,BH$7,"D",BH$6,,,1)*(9/5),RTD("ice.xl",,"*H",$O67,BH$7,"D",BH$6,,,1)*BH$8),"-")</f>
        <v>-</v>
      </c>
      <c r="BI67" s="129" t="str">
        <f ca="1">IFERROR(IF($F$22="TEMPF",RTD("ice.xl",,"*H",$O67,BI$7,"D",BI$6,,,1)*(9/5)+32,RTD("ice.xl",,"*H",$O67,BI$7,"D",BI$6,,,1)*BI$8),"-")</f>
        <v>-</v>
      </c>
      <c r="BJ67" s="94" t="str">
        <f ca="1">IFERROR(IF($F$22="TEMPF",RTD("ice.xl",,"*H",$O67,BJ$7,"D",BJ$6,,,1)*(9/5)+32,RTD("ice.xl",,"*H",$O67,BJ$7,"D",BJ$6,,,1)*BJ$8),"-")</f>
        <v>-</v>
      </c>
      <c r="BK67" s="94" t="str">
        <f ca="1">IFERROR(IF($F$22="TEMPF",RTD("ice.xl",,"*H",$O67,BK$7,"D",BK$6,,,1)*(9/5)+32,RTD("ice.xl",,"*H",$O67,BK$7,"D",BK$6,,,1)*BK$8),"-")</f>
        <v>-</v>
      </c>
      <c r="BL67" s="103" t="str">
        <f ca="1">IFERROR(IF($F$22="TEMPF",RTD("ice.xl",,"*H",$O67,BL$7,"D",BL$6,,,1)*(9/5),RTD("ice.xl",,"*H",$O67,BL$7,"D",BL$6,,,1)*BL$8),"-")</f>
        <v>-</v>
      </c>
      <c r="BM67" s="104" t="str">
        <f ca="1">IFERROR(IF($F$22="TEMPF",RTD("ice.xl",,"*H",$O67,BM$7,"D",BM$6,,,1)*(9/5),RTD("ice.xl",,"*H",$O67,BM$7,"D",BM$6,,,1)*BM$8),"-")</f>
        <v>-</v>
      </c>
      <c r="BN67" s="129" t="str">
        <f ca="1">IFERROR(IF($F$22="TEMPF",RTD("ice.xl",,"*H",$O67,BN$7,"D",BN$6,,,1)*(9/5)+32,RTD("ice.xl",,"*H",$O67,BN$7,"D",BN$6,,,1)*BN$8),"-")</f>
        <v>-</v>
      </c>
      <c r="BO67" s="94" t="str">
        <f ca="1">IFERROR(IF($F$22="TEMPF",RTD("ice.xl",,"*H",$O67,BO$7,"D",BO$6,,,1)*(9/5)+32,RTD("ice.xl",,"*H",$O67,BO$7,"D",BO$6,,,1)*BO$8),"-")</f>
        <v>-</v>
      </c>
      <c r="BP67" s="94" t="str">
        <f ca="1">IFERROR(IF($F$22="TEMPF",RTD("ice.xl",,"*H",$O67,BP$7,"D",BP$6,,,1)*(9/5)+32,RTD("ice.xl",,"*H",$O67,BP$7,"D",BP$6,,,1)*BP$8),"-")</f>
        <v>-</v>
      </c>
      <c r="BQ67" s="103" t="str">
        <f ca="1">IFERROR(IF($F$22="TEMPF",RTD("ice.xl",,"*H",$O67,BQ$7,"D",BQ$6,,,1)*(9/5),RTD("ice.xl",,"*H",$O67,BQ$7,"D",BQ$6,,,1)*BQ$8),"-")</f>
        <v>-</v>
      </c>
      <c r="BR67" s="104" t="str">
        <f ca="1">IFERROR(IF($F$22="TEMPF",RTD("ice.xl",,"*H",$O67,BR$7,"D",BR$6,,,1)*(9/5),RTD("ice.xl",,"*H",$O67,BR$7,"D",BR$6,,,1)*BR$8),"-")</f>
        <v>-</v>
      </c>
      <c r="BS67" s="129" t="str">
        <f ca="1">IFERROR(IF($F$22="TEMPF",RTD("ice.xl",,"*H",$O67,BS$7,"D",BS$6,,,1)*(9/5)+32,RTD("ice.xl",,"*H",$O67,BS$7,"D",BS$6,,,1)*BS$8),"-")</f>
        <v>-</v>
      </c>
      <c r="BT67" s="94" t="str">
        <f ca="1">IFERROR(IF($F$22="TEMPF",RTD("ice.xl",,"*H",$O67,BT$7,"D",BT$6,,,1)*(9/5)+32,RTD("ice.xl",,"*H",$O67,BT$7,"D",BT$6,,,1)*BT$8),"-")</f>
        <v>-</v>
      </c>
      <c r="BU67" s="94" t="str">
        <f ca="1">IFERROR(IF($F$22="TEMPF",RTD("ice.xl",,"*H",$O67,BU$7,"D",BU$6,,,1)*(9/5)+32,RTD("ice.xl",,"*H",$O67,BU$7,"D",BU$6,,,1)*BU$8),"-")</f>
        <v>-</v>
      </c>
      <c r="BV67" s="103" t="str">
        <f ca="1">IFERROR(IF($F$22="TEMPF",RTD("ice.xl",,"*H",$O67,BV$7,"D",BV$6,,,1)*(9/5),RTD("ice.xl",,"*H",$O67,BV$7,"D",BV$6,,,1)*BV$8),"-")</f>
        <v>-</v>
      </c>
      <c r="BW67" s="104" t="str">
        <f ca="1">IFERROR(IF($F$22="TEMPF",RTD("ice.xl",,"*H",$O67,BW$7,"D",BW$6,,,1)*(9/5),RTD("ice.xl",,"*H",$O67,BW$7,"D",BW$6,,,1)*BW$8),"-")</f>
        <v>-</v>
      </c>
      <c r="BX67" s="129" t="str">
        <f ca="1">IFERROR(IF($F$22="TEMPF",RTD("ice.xl",,"*H",$O67,BX$7,"D",BX$6,,,1)*(9/5)+32,RTD("ice.xl",,"*H",$O67,BX$7,"D",BX$6,,,1)*BX$8),"-")</f>
        <v>-</v>
      </c>
      <c r="BY67" s="94" t="str">
        <f ca="1">IFERROR(IF($F$22="TEMPF",RTD("ice.xl",,"*H",$O67,BY$7,"D",BY$6,,,1)*(9/5)+32,RTD("ice.xl",,"*H",$O67,BY$7,"D",BY$6,,,1)*BY$8),"-")</f>
        <v>-</v>
      </c>
      <c r="BZ67" s="94" t="str">
        <f ca="1">IFERROR(IF($F$22="TEMPF",RTD("ice.xl",,"*H",$O67,BZ$7,"D",BZ$6,,,1)*(9/5)+32,RTD("ice.xl",,"*H",$O67,BZ$7,"D",BZ$6,,,1)*BZ$8),"-")</f>
        <v>-</v>
      </c>
      <c r="CA67" s="103" t="str">
        <f ca="1">IFERROR(IF($F$22="TEMPF",RTD("ice.xl",,"*H",$O67,CA$7,"D",CA$6,,,1)*(9/5),RTD("ice.xl",,"*H",$O67,CA$7,"D",CA$6,,,1)*CA$8),"-")</f>
        <v>-</v>
      </c>
      <c r="CB67" s="104" t="str">
        <f ca="1">IFERROR(IF($F$22="TEMPF",RTD("ice.xl",,"*H",$O67,CB$7,"D",CB$6,,,1)*(9/5),RTD("ice.xl",,"*H",$O67,CB$7,"D",CB$6,,,1)*CB$8),"-")</f>
        <v>-</v>
      </c>
      <c r="CC67" s="129" t="str">
        <f ca="1">IFERROR(IF($F$22="TEMPF",RTD("ice.xl",,"*H",$O67,CC$7,"D",CC$6,,,1)*(9/5)+32,RTD("ice.xl",,"*H",$O67,CC$7,"D",CC$6,,,1)*CC$8),"-")</f>
        <v>-</v>
      </c>
      <c r="CD67" s="94" t="str">
        <f ca="1">IFERROR(IF($F$22="TEMPF",RTD("ice.xl",,"*H",$O67,CD$7,"D",CD$6,,,1)*(9/5)+32,RTD("ice.xl",,"*H",$O67,CD$7,"D",CD$6,,,1)*CD$8),"-")</f>
        <v>-</v>
      </c>
      <c r="CE67" s="94" t="str">
        <f ca="1">IFERROR(IF($F$22="TEMPF",RTD("ice.xl",,"*H",$O67,CE$7,"D",CE$6,,,1)*(9/5)+32,RTD("ice.xl",,"*H",$O67,CE$7,"D",CE$6,,,1)*CE$8),"-")</f>
        <v>-</v>
      </c>
      <c r="CF67" s="103" t="str">
        <f ca="1">IFERROR(IF($F$22="TEMPF",RTD("ice.xl",,"*H",$O67,CF$7,"D",CF$6,,,1)*(9/5),RTD("ice.xl",,"*H",$O67,CF$7,"D",CF$6,,,1)*CF$8),"-")</f>
        <v>-</v>
      </c>
      <c r="CG67" s="104" t="str">
        <f ca="1">IFERROR(IF($F$22="TEMPF",RTD("ice.xl",,"*H",$O67,CG$7,"D",CG$6,,,1)*(9/5),RTD("ice.xl",,"*H",$O67,CG$7,"D",CG$6,,,1)*CG$8),"-")</f>
        <v>-</v>
      </c>
      <c r="CH67" s="129" t="str">
        <f ca="1">IFERROR(IF($F$22="TEMPF",RTD("ice.xl",,"*H",$O67,CH$7,"D",CH$6,,,1)*(9/5)+32,RTD("ice.xl",,"*H",$O67,CH$7,"D",CH$6,,,1)*CH$8),"-")</f>
        <v>-</v>
      </c>
      <c r="CI67" s="94" t="str">
        <f ca="1">IFERROR(IF($F$22="TEMPF",RTD("ice.xl",,"*H",$O67,CI$7,"D",CI$6,,,1)*(9/5)+32,RTD("ice.xl",,"*H",$O67,CI$7,"D",CI$6,,,1)*CI$8),"-")</f>
        <v>-</v>
      </c>
      <c r="CJ67" s="94" t="str">
        <f ca="1">IFERROR(IF($F$22="TEMPF",RTD("ice.xl",,"*H",$O67,CJ$7,"D",CJ$6,,,1)*(9/5)+32,RTD("ice.xl",,"*H",$O67,CJ$7,"D",CJ$6,,,1)*CJ$8),"-")</f>
        <v>-</v>
      </c>
      <c r="CK67" s="103" t="str">
        <f ca="1">IFERROR(IF($F$22="TEMPF",RTD("ice.xl",,"*H",$O67,CK$7,"D",CK$6,,,1)*(9/5),RTD("ice.xl",,"*H",$O67,CK$7,"D",CK$6,,,1)*CK$8),"-")</f>
        <v>-</v>
      </c>
      <c r="CL67" s="104" t="str">
        <f ca="1">IFERROR(IF($F$22="TEMPF",RTD("ice.xl",,"*H",$O67,CL$7,"D",CL$6,,,1)*(9/5),RTD("ice.xl",,"*H",$O67,CL$7,"D",CL$6,,,1)*CL$8),"-")</f>
        <v>-</v>
      </c>
      <c r="CM67" s="101" t="str">
        <f ca="1">IFERROR(IF($F$22="TEMPF",RTD("ice.xl",,"*H",$O67,CM$7,"D",CM$6,,,1)*(9/5)+32,RTD("ice.xl",,"*H",$O67,CM$7,"D",CM$6,,,1)*CM$8),"-")</f>
        <v>-</v>
      </c>
      <c r="CN67" s="102" t="str">
        <f ca="1">IFERROR(IF($F$22="TEMPF",RTD("ice.xl",,"*H",$O67,CN$7,"D",CN$6,,,1)*(9/5)+32,RTD("ice.xl",,"*H",$O67,CN$7,"D",CN$6,,,1)*CN$8),"-")</f>
        <v>-</v>
      </c>
      <c r="CO67" s="102" t="str">
        <f ca="1">IFERROR(IF($F$22="TEMPF",RTD("ice.xl",,"*H",$O67,CO$7,"D",CO$6,,,1)*(9/5)+32,RTD("ice.xl",,"*H",$O67,CO$7,"D",CO$6,,,1)*CO$8),"-")</f>
        <v>-</v>
      </c>
      <c r="CP67" s="103" t="str">
        <f ca="1">IFERROR(IF($F$22="TEMPF",RTD("ice.xl",,"*H",$O67,CP$7,"D",CP$6,,,1)*(9/5),RTD("ice.xl",,"*H",$O67,CP$7,"D",CP$6,,,1)*CP$8),"-")</f>
        <v>-</v>
      </c>
      <c r="CQ67" s="104" t="str">
        <f ca="1">IFERROR(IF($F$22="TEMPF",RTD("ice.xl",,"*H",$O67,CQ$7,"D",CQ$6,,,1)*(9/5),RTD("ice.xl",,"*H",$O67,CQ$7,"D",CQ$6,,,1)*CQ$8),"-")</f>
        <v>-</v>
      </c>
    </row>
    <row r="68" spans="9:95" ht="15" thickBot="1" x14ac:dyDescent="0.4">
      <c r="I68" s="108"/>
      <c r="J68" s="109"/>
      <c r="K68" s="108"/>
      <c r="L68" s="109"/>
      <c r="M68" s="110"/>
      <c r="N68" s="108" t="str">
        <f>IF($C$20="Sum","Sum","Avg")</f>
        <v>Sum</v>
      </c>
      <c r="O68" s="109"/>
      <c r="P68" s="111">
        <f t="shared" ref="P68" ca="1" si="357">IF($C$20="SUM",SUM(P58:P67),AVERAGE(P58:P67))</f>
        <v>0</v>
      </c>
      <c r="Q68" s="112">
        <f t="shared" ref="Q68" ca="1" si="358">IF($C$20="SUM",SUM(Q58:Q67),AVERAGE(Q58:Q67))</f>
        <v>0</v>
      </c>
      <c r="R68" s="112">
        <f t="shared" ref="R68" ca="1" si="359">IF($C$20="SUM",SUM(R58:R67),AVERAGE(R58:R67))</f>
        <v>0</v>
      </c>
      <c r="S68" s="112">
        <f t="shared" ref="S68" ca="1" si="360">IF($C$20="SUM",SUM(S58:S67),AVERAGE(S58:S67))</f>
        <v>0</v>
      </c>
      <c r="T68" s="113">
        <f t="shared" ref="T68" ca="1" si="361">IF($C$20="SUM",SUM(T58:T67),AVERAGE(T58:T67))</f>
        <v>0</v>
      </c>
      <c r="U68" s="111">
        <f t="shared" ref="U68" ca="1" si="362">IF($C$20="SUM",SUM(U58:U67),AVERAGE(U58:U67))</f>
        <v>0</v>
      </c>
      <c r="V68" s="112">
        <f t="shared" ref="V68" ca="1" si="363">IF($C$20="SUM",SUM(V58:V67),AVERAGE(V58:V67))</f>
        <v>0</v>
      </c>
      <c r="W68" s="112">
        <f t="shared" ref="W68" ca="1" si="364">IF($C$20="SUM",SUM(W58:W67),AVERAGE(W58:W67))</f>
        <v>0</v>
      </c>
      <c r="X68" s="112">
        <f t="shared" ref="X68" ca="1" si="365">IF($C$20="SUM",SUM(X58:X67),AVERAGE(X58:X67))</f>
        <v>0</v>
      </c>
      <c r="Y68" s="113">
        <f t="shared" ref="Y68" ca="1" si="366">IF($C$20="SUM",SUM(Y58:Y67),AVERAGE(Y58:Y67))</f>
        <v>0</v>
      </c>
      <c r="Z68" s="111">
        <f t="shared" ref="Z68" ca="1" si="367">IF($C$20="SUM",SUM(Z58:Z67),AVERAGE(Z58:Z67))</f>
        <v>0</v>
      </c>
      <c r="AA68" s="112">
        <f t="shared" ref="AA68" ca="1" si="368">IF($C$20="SUM",SUM(AA58:AA67),AVERAGE(AA58:AA67))</f>
        <v>0</v>
      </c>
      <c r="AB68" s="112">
        <f t="shared" ref="AB68" ca="1" si="369">IF($C$20="SUM",SUM(AB58:AB67),AVERAGE(AB58:AB67))</f>
        <v>0</v>
      </c>
      <c r="AC68" s="112">
        <f t="shared" ref="AC68" ca="1" si="370">IF($C$20="SUM",SUM(AC58:AC67),AVERAGE(AC58:AC67))</f>
        <v>0</v>
      </c>
      <c r="AD68" s="113">
        <f t="shared" ref="AD68" ca="1" si="371">IF($C$20="SUM",SUM(AD58:AD67),AVERAGE(AD58:AD67))</f>
        <v>0</v>
      </c>
      <c r="AE68" s="111">
        <f t="shared" ref="AE68" ca="1" si="372">IF($C$20="SUM",SUM(AE58:AE67),AVERAGE(AE58:AE67))</f>
        <v>0</v>
      </c>
      <c r="AF68" s="112">
        <f t="shared" ref="AF68" ca="1" si="373">IF($C$20="SUM",SUM(AF58:AF67),AVERAGE(AF58:AF67))</f>
        <v>0</v>
      </c>
      <c r="AG68" s="112">
        <f t="shared" ref="AG68" ca="1" si="374">IF($C$20="SUM",SUM(AG58:AG67),AVERAGE(AG58:AG67))</f>
        <v>0</v>
      </c>
      <c r="AH68" s="112">
        <f t="shared" ref="AH68" ca="1" si="375">IF($C$20="SUM",SUM(AH58:AH67),AVERAGE(AH58:AH67))</f>
        <v>0</v>
      </c>
      <c r="AI68" s="113">
        <f t="shared" ref="AI68" ca="1" si="376">IF($C$20="SUM",SUM(AI58:AI67),AVERAGE(AI58:AI67))</f>
        <v>0</v>
      </c>
      <c r="AJ68" s="111">
        <f t="shared" ref="AJ68" ca="1" si="377">IF($C$20="SUM",SUM(AJ58:AJ67),AVERAGE(AJ58:AJ67))</f>
        <v>0</v>
      </c>
      <c r="AK68" s="112">
        <f t="shared" ref="AK68" ca="1" si="378">IF($C$20="SUM",SUM(AK58:AK67),AVERAGE(AK58:AK67))</f>
        <v>0</v>
      </c>
      <c r="AL68" s="112">
        <f t="shared" ref="AL68" ca="1" si="379">IF($C$20="SUM",SUM(AL58:AL67),AVERAGE(AL58:AL67))</f>
        <v>0</v>
      </c>
      <c r="AM68" s="112">
        <f t="shared" ref="AM68" ca="1" si="380">IF($C$20="SUM",SUM(AM58:AM67),AVERAGE(AM58:AM67))</f>
        <v>0</v>
      </c>
      <c r="AN68" s="113">
        <f t="shared" ref="AN68" ca="1" si="381">IF($C$20="SUM",SUM(AN58:AN67),AVERAGE(AN58:AN67))</f>
        <v>0</v>
      </c>
      <c r="AO68" s="111">
        <f t="shared" ref="AO68" ca="1" si="382">IF($C$20="SUM",SUM(AO58:AO67),AVERAGE(AO58:AO67))</f>
        <v>0</v>
      </c>
      <c r="AP68" s="112">
        <f t="shared" ref="AP68" ca="1" si="383">IF($C$20="SUM",SUM(AP58:AP67),AVERAGE(AP58:AP67))</f>
        <v>0</v>
      </c>
      <c r="AQ68" s="112">
        <f t="shared" ref="AQ68" ca="1" si="384">IF($C$20="SUM",SUM(AQ58:AQ67),AVERAGE(AQ58:AQ67))</f>
        <v>0</v>
      </c>
      <c r="AR68" s="112">
        <f t="shared" ref="AR68" ca="1" si="385">IF($C$20="SUM",SUM(AR58:AR67),AVERAGE(AR58:AR67))</f>
        <v>0</v>
      </c>
      <c r="AS68" s="113">
        <f t="shared" ref="AS68" ca="1" si="386">IF($C$20="SUM",SUM(AS58:AS67),AVERAGE(AS58:AS67))</f>
        <v>0</v>
      </c>
      <c r="AT68" s="111">
        <f t="shared" ref="AT68" ca="1" si="387">IF($C$20="SUM",SUM(AT58:AT67),AVERAGE(AT58:AT67))</f>
        <v>0</v>
      </c>
      <c r="AU68" s="112">
        <f t="shared" ref="AU68" ca="1" si="388">IF($C$20="SUM",SUM(AU58:AU67),AVERAGE(AU58:AU67))</f>
        <v>0</v>
      </c>
      <c r="AV68" s="112">
        <f t="shared" ref="AV68" ca="1" si="389">IF($C$20="SUM",SUM(AV58:AV67),AVERAGE(AV58:AV67))</f>
        <v>0</v>
      </c>
      <c r="AW68" s="112">
        <f t="shared" ref="AW68" ca="1" si="390">IF($C$20="SUM",SUM(AW58:AW67),AVERAGE(AW58:AW67))</f>
        <v>0</v>
      </c>
      <c r="AX68" s="113">
        <f t="shared" ref="AX68" ca="1" si="391">IF($C$20="SUM",SUM(AX58:AX67),AVERAGE(AX58:AX67))</f>
        <v>0</v>
      </c>
      <c r="AY68" s="111">
        <f t="shared" ref="AY68" ca="1" si="392">IF($C$20="SUM",SUM(AY58:AY67),AVERAGE(AY58:AY67))</f>
        <v>0</v>
      </c>
      <c r="AZ68" s="112">
        <f t="shared" ref="AZ68" ca="1" si="393">IF($C$20="SUM",SUM(AZ58:AZ67),AVERAGE(AZ58:AZ67))</f>
        <v>0</v>
      </c>
      <c r="BA68" s="112">
        <f t="shared" ref="BA68" ca="1" si="394">IF($C$20="SUM",SUM(BA58:BA67),AVERAGE(BA58:BA67))</f>
        <v>0</v>
      </c>
      <c r="BB68" s="112">
        <f t="shared" ref="BB68" ca="1" si="395">IF($C$20="SUM",SUM(BB58:BB67),AVERAGE(BB58:BB67))</f>
        <v>0</v>
      </c>
      <c r="BC68" s="113">
        <f t="shared" ref="BC68" ca="1" si="396">IF($C$20="SUM",SUM(BC58:BC67),AVERAGE(BC58:BC67))</f>
        <v>0</v>
      </c>
      <c r="BD68" s="111">
        <f t="shared" ref="BD68" ca="1" si="397">IF($C$20="SUM",SUM(BD58:BD67),AVERAGE(BD58:BD67))</f>
        <v>0</v>
      </c>
      <c r="BE68" s="112">
        <f t="shared" ref="BE68" ca="1" si="398">IF($C$20="SUM",SUM(BE58:BE67),AVERAGE(BE58:BE67))</f>
        <v>0</v>
      </c>
      <c r="BF68" s="112">
        <f t="shared" ref="BF68" ca="1" si="399">IF($C$20="SUM",SUM(BF58:BF67),AVERAGE(BF58:BF67))</f>
        <v>0</v>
      </c>
      <c r="BG68" s="112">
        <f t="shared" ref="BG68" ca="1" si="400">IF($C$20="SUM",SUM(BG58:BG67),AVERAGE(BG58:BG67))</f>
        <v>0</v>
      </c>
      <c r="BH68" s="113">
        <f t="shared" ref="BH68" ca="1" si="401">IF($C$20="SUM",SUM(BH58:BH67),AVERAGE(BH58:BH67))</f>
        <v>0</v>
      </c>
      <c r="BI68" s="111">
        <f t="shared" ref="BI68" ca="1" si="402">IF($C$20="SUM",SUM(BI58:BI67),AVERAGE(BI58:BI67))</f>
        <v>0</v>
      </c>
      <c r="BJ68" s="112">
        <f t="shared" ref="BJ68" ca="1" si="403">IF($C$20="SUM",SUM(BJ58:BJ67),AVERAGE(BJ58:BJ67))</f>
        <v>0</v>
      </c>
      <c r="BK68" s="112">
        <f t="shared" ref="BK68" ca="1" si="404">IF($C$20="SUM",SUM(BK58:BK67),AVERAGE(BK58:BK67))</f>
        <v>0</v>
      </c>
      <c r="BL68" s="112">
        <f t="shared" ref="BL68" ca="1" si="405">IF($C$20="SUM",SUM(BL58:BL67),AVERAGE(BL58:BL67))</f>
        <v>0</v>
      </c>
      <c r="BM68" s="113">
        <f t="shared" ref="BM68" ca="1" si="406">IF($C$20="SUM",SUM(BM58:BM67),AVERAGE(BM58:BM67))</f>
        <v>0</v>
      </c>
      <c r="BN68" s="111">
        <f t="shared" ref="BN68" ca="1" si="407">IF($C$20="SUM",SUM(BN58:BN67),AVERAGE(BN58:BN67))</f>
        <v>0</v>
      </c>
      <c r="BO68" s="112">
        <f t="shared" ref="BO68" ca="1" si="408">IF($C$20="SUM",SUM(BO58:BO67),AVERAGE(BO58:BO67))</f>
        <v>0</v>
      </c>
      <c r="BP68" s="112">
        <f t="shared" ref="BP68" ca="1" si="409">IF($C$20="SUM",SUM(BP58:BP67),AVERAGE(BP58:BP67))</f>
        <v>0</v>
      </c>
      <c r="BQ68" s="112">
        <f t="shared" ref="BQ68" ca="1" si="410">IF($C$20="SUM",SUM(BQ58:BQ67),AVERAGE(BQ58:BQ67))</f>
        <v>0</v>
      </c>
      <c r="BR68" s="113">
        <f t="shared" ref="BR68" ca="1" si="411">IF($C$20="SUM",SUM(BR58:BR67),AVERAGE(BR58:BR67))</f>
        <v>0</v>
      </c>
      <c r="BS68" s="111">
        <f t="shared" ref="BS68" ca="1" si="412">IF($C$20="SUM",SUM(BS58:BS67),AVERAGE(BS58:BS67))</f>
        <v>0</v>
      </c>
      <c r="BT68" s="112">
        <f t="shared" ref="BT68" ca="1" si="413">IF($C$20="SUM",SUM(BT58:BT67),AVERAGE(BT58:BT67))</f>
        <v>0</v>
      </c>
      <c r="BU68" s="112">
        <f t="shared" ref="BU68" ca="1" si="414">IF($C$20="SUM",SUM(BU58:BU67),AVERAGE(BU58:BU67))</f>
        <v>0</v>
      </c>
      <c r="BV68" s="112">
        <f t="shared" ref="BV68" ca="1" si="415">IF($C$20="SUM",SUM(BV58:BV67),AVERAGE(BV58:BV67))</f>
        <v>0</v>
      </c>
      <c r="BW68" s="113">
        <f t="shared" ref="BW68" ca="1" si="416">IF($C$20="SUM",SUM(BW58:BW67),AVERAGE(BW58:BW67))</f>
        <v>0</v>
      </c>
      <c r="BX68" s="111">
        <f t="shared" ref="BX68" ca="1" si="417">IF($C$20="SUM",SUM(BX58:BX67),AVERAGE(BX58:BX67))</f>
        <v>0</v>
      </c>
      <c r="BY68" s="112">
        <f t="shared" ref="BY68" ca="1" si="418">IF($C$20="SUM",SUM(BY58:BY67),AVERAGE(BY58:BY67))</f>
        <v>0</v>
      </c>
      <c r="BZ68" s="112">
        <f t="shared" ref="BZ68" ca="1" si="419">IF($C$20="SUM",SUM(BZ58:BZ67),AVERAGE(BZ58:BZ67))</f>
        <v>0</v>
      </c>
      <c r="CA68" s="112">
        <f t="shared" ref="CA68" ca="1" si="420">IF($C$20="SUM",SUM(CA58:CA67),AVERAGE(CA58:CA67))</f>
        <v>0</v>
      </c>
      <c r="CB68" s="113">
        <f t="shared" ref="CB68" ca="1" si="421">IF($C$20="SUM",SUM(CB58:CB67),AVERAGE(CB58:CB67))</f>
        <v>0</v>
      </c>
      <c r="CC68" s="111">
        <f t="shared" ref="CC68" ca="1" si="422">IF($C$20="SUM",SUM(CC58:CC67),AVERAGE(CC58:CC67))</f>
        <v>0</v>
      </c>
      <c r="CD68" s="112">
        <f t="shared" ref="CD68" ca="1" si="423">IF($C$20="SUM",SUM(CD58:CD67),AVERAGE(CD58:CD67))</f>
        <v>0</v>
      </c>
      <c r="CE68" s="112">
        <f t="shared" ref="CE68" ca="1" si="424">IF($C$20="SUM",SUM(CE58:CE67),AVERAGE(CE58:CE67))</f>
        <v>0</v>
      </c>
      <c r="CF68" s="112">
        <f t="shared" ref="CF68" ca="1" si="425">IF($C$20="SUM",SUM(CF58:CF67),AVERAGE(CF58:CF67))</f>
        <v>0</v>
      </c>
      <c r="CG68" s="113">
        <f t="shared" ref="CG68" ca="1" si="426">IF($C$20="SUM",SUM(CG58:CG67),AVERAGE(CG58:CG67))</f>
        <v>0</v>
      </c>
      <c r="CH68" s="111">
        <f t="shared" ref="CH68" ca="1" si="427">IF($C$20="SUM",SUM(CH58:CH67),AVERAGE(CH58:CH67))</f>
        <v>0</v>
      </c>
      <c r="CI68" s="112">
        <f t="shared" ref="CI68" ca="1" si="428">IF($C$20="SUM",SUM(CI58:CI67),AVERAGE(CI58:CI67))</f>
        <v>0</v>
      </c>
      <c r="CJ68" s="112">
        <f t="shared" ref="CJ68" ca="1" si="429">IF($C$20="SUM",SUM(CJ58:CJ67),AVERAGE(CJ58:CJ67))</f>
        <v>0</v>
      </c>
      <c r="CK68" s="112">
        <f t="shared" ref="CK68" ca="1" si="430">IF($C$20="SUM",SUM(CK58:CK67),AVERAGE(CK58:CK67))</f>
        <v>0</v>
      </c>
      <c r="CL68" s="113">
        <f t="shared" ref="CL68" ca="1" si="431">IF($C$20="SUM",SUM(CL58:CL67),AVERAGE(CL58:CL67))</f>
        <v>0</v>
      </c>
      <c r="CM68" s="114">
        <f t="shared" ref="CM68" ca="1" si="432">IF($C$20="SUM",SUM(CM58:CM67),AVERAGE(CM58:CM67))</f>
        <v>0</v>
      </c>
      <c r="CN68" s="115">
        <f t="shared" ref="CN68" ca="1" si="433">IF($C$20="SUM",SUM(CN58:CN67),AVERAGE(CN58:CN67))</f>
        <v>0</v>
      </c>
      <c r="CO68" s="115">
        <f t="shared" ref="CO68" ca="1" si="434">IF($C$20="SUM",SUM(CO58:CO67),AVERAGE(CO58:CO67))</f>
        <v>0</v>
      </c>
      <c r="CP68" s="112">
        <f t="shared" ref="CP68" ca="1" si="435">IF($C$20="SUM",SUM(CP58:CP67),AVERAGE(CP58:CP67))</f>
        <v>0</v>
      </c>
      <c r="CQ68" s="113">
        <f t="shared" ref="CQ68" ca="1" si="436">IF($C$20="SUM",SUM(CQ58:CQ67),AVERAGE(CQ58:CQ67))</f>
        <v>0</v>
      </c>
    </row>
  </sheetData>
  <mergeCells count="26">
    <mergeCell ref="AJ4:AN4"/>
    <mergeCell ref="B21:D21"/>
    <mergeCell ref="C19:D19"/>
    <mergeCell ref="B9:D10"/>
    <mergeCell ref="C18:D18"/>
    <mergeCell ref="C20:D20"/>
    <mergeCell ref="C17:D17"/>
    <mergeCell ref="C12:D12"/>
    <mergeCell ref="C13:D13"/>
    <mergeCell ref="C14:D14"/>
    <mergeCell ref="C15:D15"/>
    <mergeCell ref="P4:T4"/>
    <mergeCell ref="U4:Y4"/>
    <mergeCell ref="Z4:AD4"/>
    <mergeCell ref="AE4:AI4"/>
    <mergeCell ref="CM4:CQ4"/>
    <mergeCell ref="BN4:BR4"/>
    <mergeCell ref="BS4:BW4"/>
    <mergeCell ref="BX4:CB4"/>
    <mergeCell ref="CC4:CG4"/>
    <mergeCell ref="CH4:CL4"/>
    <mergeCell ref="AO4:AS4"/>
    <mergeCell ref="AT4:AX4"/>
    <mergeCell ref="AY4:BC4"/>
    <mergeCell ref="BD4:BH4"/>
    <mergeCell ref="BI4:BM4"/>
  </mergeCells>
  <conditionalFormatting sqref="CP22:CQ31">
    <cfRule type="cellIs" dxfId="197" priority="174" operator="equal">
      <formula>"-"</formula>
    </cfRule>
  </conditionalFormatting>
  <conditionalFormatting sqref="X10:Y19">
    <cfRule type="cellIs" dxfId="196" priority="464" operator="equal">
      <formula>"-"</formula>
    </cfRule>
  </conditionalFormatting>
  <conditionalFormatting sqref="AC10:AD19">
    <cfRule type="cellIs" dxfId="195" priority="444" operator="equal">
      <formula>"-"</formula>
    </cfRule>
  </conditionalFormatting>
  <conditionalFormatting sqref="AC22:AD31">
    <cfRule type="cellIs" dxfId="194" priority="434" operator="equal">
      <formula>"-"</formula>
    </cfRule>
  </conditionalFormatting>
  <conditionalFormatting sqref="AH10:AI19">
    <cfRule type="cellIs" dxfId="193" priority="424" operator="equal">
      <formula>"-"</formula>
    </cfRule>
  </conditionalFormatting>
  <conditionalFormatting sqref="AH22:AI31">
    <cfRule type="cellIs" dxfId="192" priority="414" operator="equal">
      <formula>"-"</formula>
    </cfRule>
  </conditionalFormatting>
  <conditionalFormatting sqref="AM10:AN19">
    <cfRule type="cellIs" dxfId="191" priority="404" operator="equal">
      <formula>"-"</formula>
    </cfRule>
  </conditionalFormatting>
  <conditionalFormatting sqref="AM22:AN31">
    <cfRule type="cellIs" dxfId="190" priority="394" operator="equal">
      <formula>"-"</formula>
    </cfRule>
  </conditionalFormatting>
  <conditionalFormatting sqref="AR10:AS19">
    <cfRule type="cellIs" dxfId="189" priority="384" operator="equal">
      <formula>"-"</formula>
    </cfRule>
  </conditionalFormatting>
  <conditionalFormatting sqref="AR22:AS31">
    <cfRule type="cellIs" dxfId="188" priority="374" operator="equal">
      <formula>"-"</formula>
    </cfRule>
  </conditionalFormatting>
  <conditionalFormatting sqref="AW10:AX19">
    <cfRule type="cellIs" dxfId="187" priority="364" operator="equal">
      <formula>"-"</formula>
    </cfRule>
  </conditionalFormatting>
  <conditionalFormatting sqref="AW22:AX31">
    <cfRule type="cellIs" dxfId="186" priority="354" operator="equal">
      <formula>"-"</formula>
    </cfRule>
  </conditionalFormatting>
  <conditionalFormatting sqref="BB10:BC19">
    <cfRule type="cellIs" dxfId="185" priority="344" operator="equal">
      <formula>"-"</formula>
    </cfRule>
  </conditionalFormatting>
  <conditionalFormatting sqref="BB22:BC31">
    <cfRule type="cellIs" dxfId="184" priority="334" operator="equal">
      <formula>"-"</formula>
    </cfRule>
  </conditionalFormatting>
  <conditionalFormatting sqref="BG10:BH19">
    <cfRule type="cellIs" dxfId="183" priority="324" operator="equal">
      <formula>"-"</formula>
    </cfRule>
  </conditionalFormatting>
  <conditionalFormatting sqref="BG22:BH31">
    <cfRule type="cellIs" dxfId="182" priority="314" operator="equal">
      <formula>"-"</formula>
    </cfRule>
  </conditionalFormatting>
  <conditionalFormatting sqref="BL10:BM19">
    <cfRule type="cellIs" dxfId="181" priority="304" operator="equal">
      <formula>"-"</formula>
    </cfRule>
  </conditionalFormatting>
  <conditionalFormatting sqref="BL22:BM31">
    <cfRule type="cellIs" dxfId="180" priority="294" operator="equal">
      <formula>"-"</formula>
    </cfRule>
  </conditionalFormatting>
  <conditionalFormatting sqref="BQ10:BR19">
    <cfRule type="cellIs" dxfId="179" priority="284" operator="equal">
      <formula>"-"</formula>
    </cfRule>
  </conditionalFormatting>
  <conditionalFormatting sqref="BQ22:BR31">
    <cfRule type="cellIs" dxfId="178" priority="274" operator="equal">
      <formula>"-"</formula>
    </cfRule>
  </conditionalFormatting>
  <conditionalFormatting sqref="BV10:BW19">
    <cfRule type="cellIs" dxfId="177" priority="264" operator="equal">
      <formula>"-"</formula>
    </cfRule>
  </conditionalFormatting>
  <conditionalFormatting sqref="BV22:BW31">
    <cfRule type="cellIs" dxfId="176" priority="254" operator="equal">
      <formula>"-"</formula>
    </cfRule>
  </conditionalFormatting>
  <conditionalFormatting sqref="CA10:CB19">
    <cfRule type="cellIs" dxfId="175" priority="244" operator="equal">
      <formula>"-"</formula>
    </cfRule>
  </conditionalFormatting>
  <conditionalFormatting sqref="CA22:CB31">
    <cfRule type="cellIs" dxfId="174" priority="234" operator="equal">
      <formula>"-"</formula>
    </cfRule>
  </conditionalFormatting>
  <conditionalFormatting sqref="CF10:CG19">
    <cfRule type="cellIs" dxfId="173" priority="224" operator="equal">
      <formula>"-"</formula>
    </cfRule>
  </conditionalFormatting>
  <conditionalFormatting sqref="CF22:CG31">
    <cfRule type="cellIs" dxfId="172" priority="214" operator="equal">
      <formula>"-"</formula>
    </cfRule>
  </conditionalFormatting>
  <conditionalFormatting sqref="CK10:CL19">
    <cfRule type="cellIs" dxfId="171" priority="204" operator="equal">
      <formula>"-"</formula>
    </cfRule>
  </conditionalFormatting>
  <conditionalFormatting sqref="CK22:CL31">
    <cfRule type="cellIs" dxfId="170" priority="194" operator="equal">
      <formula>"-"</formula>
    </cfRule>
  </conditionalFormatting>
  <conditionalFormatting sqref="CP10:CQ19">
    <cfRule type="cellIs" dxfId="169" priority="184" operator="equal">
      <formula>"-"</formula>
    </cfRule>
  </conditionalFormatting>
  <conditionalFormatting sqref="CP22:CQ31 X10:Y19 AC10:AD19 AC22:AD31 AH10:AI19 AH22:AI31 AM10:AN19 AM22:AN31 AR10:AS19 AR22:AS31 AW10:AX19 AW22:AX31 BB10:BC19 BB22:BC31 BG10:BH19 BG22:BH31 BL10:BM19 BL22:BM31 BQ10:BR19 BQ22:BR31 BV10:BW19 BV22:BW31 CA10:CB19 CA22:CB31 CF10:CG19 CF22:CG31 CK10:CL19 CK22:CL31 CP10:CQ19 AC34:AD43 AH34:AI43 AM34:AN43 AR34:AS43 AW34:AX43 BB34:BC43 BG34:BH43 BL34:BM43 BQ34:BR43 BV34:BW43 CA34:CB43 CF34:CG43 CK34:CL43 AC46:AD55 AH46:AI55 AM46:AN55 AR46:AS55 AW46:AX55 BB46:BC55 BG46:BH55 BL46:BM55 BQ46:BR55 BV46:BW55 CA46:CB55 CF46:CG55 CK46:CL55 AC58:AD67 AH58:AI67 AM58:AN67 AR58:AS67 AW58:AX67 BB58:BC67 BG58:BH67 BL58:BM67 BQ58:BR67 BV58:BW67 CA58:CB67 CF58:CG67 CK58:CL67">
    <cfRule type="cellIs" dxfId="168" priority="504" operator="lessThan">
      <formula>$D$30</formula>
    </cfRule>
    <cfRule type="cellIs" dxfId="167" priority="505" operator="between">
      <formula>$C$29</formula>
      <formula>$D$29</formula>
    </cfRule>
    <cfRule type="cellIs" dxfId="166" priority="506" operator="between">
      <formula>$C$28</formula>
      <formula>$D$28</formula>
    </cfRule>
    <cfRule type="cellIs" dxfId="165" priority="507" operator="between">
      <formula>$C$27</formula>
      <formula>$D$27</formula>
    </cfRule>
    <cfRule type="cellIs" dxfId="164" priority="508" operator="between">
      <formula>$C$26</formula>
      <formula>$D$26</formula>
    </cfRule>
    <cfRule type="cellIs" dxfId="163" priority="509" operator="between">
      <formula>$C$25</formula>
      <formula>$D$25</formula>
    </cfRule>
    <cfRule type="cellIs" dxfId="162" priority="510" operator="between">
      <formula>$C$24</formula>
      <formula>$D$24</formula>
    </cfRule>
    <cfRule type="cellIs" dxfId="161" priority="511" operator="between">
      <formula>$C$23</formula>
      <formula>$D$23</formula>
    </cfRule>
    <cfRule type="cellIs" dxfId="160" priority="512" operator="greaterThan">
      <formula>$C$22</formula>
    </cfRule>
  </conditionalFormatting>
  <conditionalFormatting sqref="X22:Y31">
    <cfRule type="cellIs" dxfId="159" priority="164" operator="equal">
      <formula>"-"</formula>
    </cfRule>
  </conditionalFormatting>
  <conditionalFormatting sqref="X22:Y31">
    <cfRule type="cellIs" dxfId="158" priority="165" operator="lessThan">
      <formula>$D$30</formula>
    </cfRule>
    <cfRule type="cellIs" dxfId="157" priority="166" operator="between">
      <formula>$C$29</formula>
      <formula>$D$29</formula>
    </cfRule>
    <cfRule type="cellIs" dxfId="156" priority="167" operator="between">
      <formula>$C$28</formula>
      <formula>$D$28</formula>
    </cfRule>
    <cfRule type="cellIs" dxfId="155" priority="168" operator="between">
      <formula>$C$27</formula>
      <formula>$D$27</formula>
    </cfRule>
    <cfRule type="cellIs" dxfId="154" priority="169" operator="between">
      <formula>$C$26</formula>
      <formula>$D$26</formula>
    </cfRule>
    <cfRule type="cellIs" dxfId="153" priority="170" operator="between">
      <formula>$C$25</formula>
      <formula>$D$25</formula>
    </cfRule>
    <cfRule type="cellIs" dxfId="152" priority="171" operator="between">
      <formula>$C$24</formula>
      <formula>$D$24</formula>
    </cfRule>
    <cfRule type="cellIs" dxfId="151" priority="172" operator="between">
      <formula>$C$23</formula>
      <formula>$D$23</formula>
    </cfRule>
    <cfRule type="cellIs" dxfId="150" priority="173" operator="greaterThan">
      <formula>$C$22</formula>
    </cfRule>
  </conditionalFormatting>
  <conditionalFormatting sqref="S10:T19">
    <cfRule type="cellIs" dxfId="149" priority="144" operator="equal">
      <formula>"-"</formula>
    </cfRule>
  </conditionalFormatting>
  <conditionalFormatting sqref="S10:T19">
    <cfRule type="cellIs" dxfId="148" priority="145" operator="lessThan">
      <formula>$D$30</formula>
    </cfRule>
    <cfRule type="cellIs" dxfId="147" priority="146" operator="between">
      <formula>$C$29</formula>
      <formula>$D$29</formula>
    </cfRule>
    <cfRule type="cellIs" dxfId="146" priority="147" operator="between">
      <formula>$C$28</formula>
      <formula>$D$28</formula>
    </cfRule>
    <cfRule type="cellIs" dxfId="145" priority="148" operator="between">
      <formula>$C$27</formula>
      <formula>$D$27</formula>
    </cfRule>
    <cfRule type="cellIs" dxfId="144" priority="149" operator="between">
      <formula>$C$26</formula>
      <formula>$D$26</formula>
    </cfRule>
    <cfRule type="cellIs" dxfId="143" priority="150" operator="between">
      <formula>$C$25</formula>
      <formula>$D$25</formula>
    </cfRule>
    <cfRule type="cellIs" dxfId="142" priority="151" operator="between">
      <formula>$C$24</formula>
      <formula>$D$24</formula>
    </cfRule>
    <cfRule type="cellIs" dxfId="141" priority="152" operator="between">
      <formula>$C$23</formula>
      <formula>$D$23</formula>
    </cfRule>
    <cfRule type="cellIs" dxfId="140" priority="153" operator="greaterThan">
      <formula>$C$22</formula>
    </cfRule>
  </conditionalFormatting>
  <conditionalFormatting sqref="S22:T31">
    <cfRule type="cellIs" dxfId="139" priority="134" operator="equal">
      <formula>"-"</formula>
    </cfRule>
  </conditionalFormatting>
  <conditionalFormatting sqref="S22:T31">
    <cfRule type="cellIs" dxfId="138" priority="135" operator="lessThan">
      <formula>$D$30</formula>
    </cfRule>
    <cfRule type="cellIs" dxfId="137" priority="136" operator="between">
      <formula>$C$29</formula>
      <formula>$D$29</formula>
    </cfRule>
    <cfRule type="cellIs" dxfId="136" priority="137" operator="between">
      <formula>$C$28</formula>
      <formula>$D$28</formula>
    </cfRule>
    <cfRule type="cellIs" dxfId="135" priority="138" operator="between">
      <formula>$C$27</formula>
      <formula>$D$27</formula>
    </cfRule>
    <cfRule type="cellIs" dxfId="134" priority="139" operator="between">
      <formula>$C$26</formula>
      <formula>$D$26</formula>
    </cfRule>
    <cfRule type="cellIs" dxfId="133" priority="140" operator="between">
      <formula>$C$25</formula>
      <formula>$D$25</formula>
    </cfRule>
    <cfRule type="cellIs" dxfId="132" priority="141" operator="between">
      <formula>$C$24</formula>
      <formula>$D$24</formula>
    </cfRule>
    <cfRule type="cellIs" dxfId="131" priority="142" operator="between">
      <formula>$C$23</formula>
      <formula>$D$23</formula>
    </cfRule>
    <cfRule type="cellIs" dxfId="130" priority="143" operator="greaterThan">
      <formula>$C$22</formula>
    </cfRule>
  </conditionalFormatting>
  <conditionalFormatting sqref="N1:N1048576">
    <cfRule type="containsErrors" dxfId="129" priority="513">
      <formula>ISERROR(N1)</formula>
    </cfRule>
  </conditionalFormatting>
  <conditionalFormatting sqref="CP34:CQ43">
    <cfRule type="cellIs" dxfId="128" priority="110" operator="equal">
      <formula>"-"</formula>
    </cfRule>
  </conditionalFormatting>
  <conditionalFormatting sqref="AC34:AD43">
    <cfRule type="cellIs" dxfId="127" priority="123" operator="equal">
      <formula>"-"</formula>
    </cfRule>
  </conditionalFormatting>
  <conditionalFormatting sqref="AH34:AI43">
    <cfRule type="cellIs" dxfId="126" priority="122" operator="equal">
      <formula>"-"</formula>
    </cfRule>
  </conditionalFormatting>
  <conditionalFormatting sqref="AM34:AN43">
    <cfRule type="cellIs" dxfId="125" priority="121" operator="equal">
      <formula>"-"</formula>
    </cfRule>
  </conditionalFormatting>
  <conditionalFormatting sqref="AR34:AS43">
    <cfRule type="cellIs" dxfId="124" priority="120" operator="equal">
      <formula>"-"</formula>
    </cfRule>
  </conditionalFormatting>
  <conditionalFormatting sqref="AW34:AX43">
    <cfRule type="cellIs" dxfId="123" priority="119" operator="equal">
      <formula>"-"</formula>
    </cfRule>
  </conditionalFormatting>
  <conditionalFormatting sqref="BB34:BC43">
    <cfRule type="cellIs" dxfId="122" priority="118" operator="equal">
      <formula>"-"</formula>
    </cfRule>
  </conditionalFormatting>
  <conditionalFormatting sqref="BG34:BH43">
    <cfRule type="cellIs" dxfId="121" priority="117" operator="equal">
      <formula>"-"</formula>
    </cfRule>
  </conditionalFormatting>
  <conditionalFormatting sqref="BL34:BM43">
    <cfRule type="cellIs" dxfId="120" priority="116" operator="equal">
      <formula>"-"</formula>
    </cfRule>
  </conditionalFormatting>
  <conditionalFormatting sqref="BQ34:BR43">
    <cfRule type="cellIs" dxfId="119" priority="115" operator="equal">
      <formula>"-"</formula>
    </cfRule>
  </conditionalFormatting>
  <conditionalFormatting sqref="BV34:BW43">
    <cfRule type="cellIs" dxfId="118" priority="114" operator="equal">
      <formula>"-"</formula>
    </cfRule>
  </conditionalFormatting>
  <conditionalFormatting sqref="CA34:CB43">
    <cfRule type="cellIs" dxfId="117" priority="113" operator="equal">
      <formula>"-"</formula>
    </cfRule>
  </conditionalFormatting>
  <conditionalFormatting sqref="CF34:CG43">
    <cfRule type="cellIs" dxfId="116" priority="112" operator="equal">
      <formula>"-"</formula>
    </cfRule>
  </conditionalFormatting>
  <conditionalFormatting sqref="CK34:CL43">
    <cfRule type="cellIs" dxfId="115" priority="111" operator="equal">
      <formula>"-"</formula>
    </cfRule>
  </conditionalFormatting>
  <conditionalFormatting sqref="CP34:CQ43">
    <cfRule type="cellIs" dxfId="114" priority="124" operator="lessThan">
      <formula>$D$30</formula>
    </cfRule>
    <cfRule type="cellIs" dxfId="113" priority="125" operator="between">
      <formula>$C$29</formula>
      <formula>$D$29</formula>
    </cfRule>
    <cfRule type="cellIs" dxfId="112" priority="126" operator="between">
      <formula>$C$28</formula>
      <formula>$D$28</formula>
    </cfRule>
    <cfRule type="cellIs" dxfId="111" priority="127" operator="between">
      <formula>$C$27</formula>
      <formula>$D$27</formula>
    </cfRule>
    <cfRule type="cellIs" dxfId="110" priority="128" operator="between">
      <formula>$C$26</formula>
      <formula>$D$26</formula>
    </cfRule>
    <cfRule type="cellIs" dxfId="109" priority="129" operator="between">
      <formula>$C$25</formula>
      <formula>$D$25</formula>
    </cfRule>
    <cfRule type="cellIs" dxfId="108" priority="130" operator="between">
      <formula>$C$24</formula>
      <formula>$D$24</formula>
    </cfRule>
    <cfRule type="cellIs" dxfId="107" priority="131" operator="between">
      <formula>$C$23</formula>
      <formula>$D$23</formula>
    </cfRule>
    <cfRule type="cellIs" dxfId="106" priority="132" operator="greaterThan">
      <formula>$C$22</formula>
    </cfRule>
  </conditionalFormatting>
  <conditionalFormatting sqref="X34:Y43">
    <cfRule type="cellIs" dxfId="105" priority="100" operator="equal">
      <formula>"-"</formula>
    </cfRule>
  </conditionalFormatting>
  <conditionalFormatting sqref="X34:Y43">
    <cfRule type="cellIs" dxfId="104" priority="101" operator="lessThan">
      <formula>$D$30</formula>
    </cfRule>
    <cfRule type="cellIs" dxfId="103" priority="102" operator="between">
      <formula>$C$29</formula>
      <formula>$D$29</formula>
    </cfRule>
    <cfRule type="cellIs" dxfId="102" priority="103" operator="between">
      <formula>$C$28</formula>
      <formula>$D$28</formula>
    </cfRule>
    <cfRule type="cellIs" dxfId="101" priority="104" operator="between">
      <formula>$C$27</formula>
      <formula>$D$27</formula>
    </cfRule>
    <cfRule type="cellIs" dxfId="100" priority="105" operator="between">
      <formula>$C$26</formula>
      <formula>$D$26</formula>
    </cfRule>
    <cfRule type="cellIs" dxfId="99" priority="106" operator="between">
      <formula>$C$25</formula>
      <formula>$D$25</formula>
    </cfRule>
    <cfRule type="cellIs" dxfId="98" priority="107" operator="between">
      <formula>$C$24</formula>
      <formula>$D$24</formula>
    </cfRule>
    <cfRule type="cellIs" dxfId="97" priority="108" operator="between">
      <formula>$C$23</formula>
      <formula>$D$23</formula>
    </cfRule>
    <cfRule type="cellIs" dxfId="96" priority="109" operator="greaterThan">
      <formula>$C$22</formula>
    </cfRule>
  </conditionalFormatting>
  <conditionalFormatting sqref="S34:T43">
    <cfRule type="cellIs" dxfId="95" priority="90" operator="equal">
      <formula>"-"</formula>
    </cfRule>
  </conditionalFormatting>
  <conditionalFormatting sqref="S34:T43">
    <cfRule type="cellIs" dxfId="94" priority="91" operator="lessThan">
      <formula>$D$30</formula>
    </cfRule>
    <cfRule type="cellIs" dxfId="93" priority="92" operator="between">
      <formula>$C$29</formula>
      <formula>$D$29</formula>
    </cfRule>
    <cfRule type="cellIs" dxfId="92" priority="93" operator="between">
      <formula>$C$28</formula>
      <formula>$D$28</formula>
    </cfRule>
    <cfRule type="cellIs" dxfId="91" priority="94" operator="between">
      <formula>$C$27</formula>
      <formula>$D$27</formula>
    </cfRule>
    <cfRule type="cellIs" dxfId="90" priority="95" operator="between">
      <formula>$C$26</formula>
      <formula>$D$26</formula>
    </cfRule>
    <cfRule type="cellIs" dxfId="89" priority="96" operator="between">
      <formula>$C$25</formula>
      <formula>$D$25</formula>
    </cfRule>
    <cfRule type="cellIs" dxfId="88" priority="97" operator="between">
      <formula>$C$24</formula>
      <formula>$D$24</formula>
    </cfRule>
    <cfRule type="cellIs" dxfId="87" priority="98" operator="between">
      <formula>$C$23</formula>
      <formula>$D$23</formula>
    </cfRule>
    <cfRule type="cellIs" dxfId="86" priority="99" operator="greaterThan">
      <formula>$C$22</formula>
    </cfRule>
  </conditionalFormatting>
  <conditionalFormatting sqref="CP46:CQ55">
    <cfRule type="cellIs" dxfId="85" priority="66" operator="equal">
      <formula>"-"</formula>
    </cfRule>
  </conditionalFormatting>
  <conditionalFormatting sqref="AC46:AD55">
    <cfRule type="cellIs" dxfId="84" priority="79" operator="equal">
      <formula>"-"</formula>
    </cfRule>
  </conditionalFormatting>
  <conditionalFormatting sqref="AH46:AI55">
    <cfRule type="cellIs" dxfId="83" priority="78" operator="equal">
      <formula>"-"</formula>
    </cfRule>
  </conditionalFormatting>
  <conditionalFormatting sqref="AM46:AN55">
    <cfRule type="cellIs" dxfId="82" priority="77" operator="equal">
      <formula>"-"</formula>
    </cfRule>
  </conditionalFormatting>
  <conditionalFormatting sqref="AR46:AS55">
    <cfRule type="cellIs" dxfId="81" priority="76" operator="equal">
      <formula>"-"</formula>
    </cfRule>
  </conditionalFormatting>
  <conditionalFormatting sqref="AW46:AX55">
    <cfRule type="cellIs" dxfId="80" priority="75" operator="equal">
      <formula>"-"</formula>
    </cfRule>
  </conditionalFormatting>
  <conditionalFormatting sqref="BB46:BC55">
    <cfRule type="cellIs" dxfId="79" priority="74" operator="equal">
      <formula>"-"</formula>
    </cfRule>
  </conditionalFormatting>
  <conditionalFormatting sqref="BG46:BH55">
    <cfRule type="cellIs" dxfId="78" priority="73" operator="equal">
      <formula>"-"</formula>
    </cfRule>
  </conditionalFormatting>
  <conditionalFormatting sqref="BL46:BM55">
    <cfRule type="cellIs" dxfId="77" priority="72" operator="equal">
      <formula>"-"</formula>
    </cfRule>
  </conditionalFormatting>
  <conditionalFormatting sqref="BQ46:BR55">
    <cfRule type="cellIs" dxfId="76" priority="71" operator="equal">
      <formula>"-"</formula>
    </cfRule>
  </conditionalFormatting>
  <conditionalFormatting sqref="BV46:BW55">
    <cfRule type="cellIs" dxfId="75" priority="70" operator="equal">
      <formula>"-"</formula>
    </cfRule>
  </conditionalFormatting>
  <conditionalFormatting sqref="CA46:CB55">
    <cfRule type="cellIs" dxfId="74" priority="69" operator="equal">
      <formula>"-"</formula>
    </cfRule>
  </conditionalFormatting>
  <conditionalFormatting sqref="CF46:CG55">
    <cfRule type="cellIs" dxfId="73" priority="68" operator="equal">
      <formula>"-"</formula>
    </cfRule>
  </conditionalFormatting>
  <conditionalFormatting sqref="CK46:CL55">
    <cfRule type="cellIs" dxfId="72" priority="67" operator="equal">
      <formula>"-"</formula>
    </cfRule>
  </conditionalFormatting>
  <conditionalFormatting sqref="CP46:CQ55">
    <cfRule type="cellIs" dxfId="71" priority="80" operator="lessThan">
      <formula>$D$30</formula>
    </cfRule>
    <cfRule type="cellIs" dxfId="70" priority="81" operator="between">
      <formula>$C$29</formula>
      <formula>$D$29</formula>
    </cfRule>
    <cfRule type="cellIs" dxfId="69" priority="82" operator="between">
      <formula>$C$28</formula>
      <formula>$D$28</formula>
    </cfRule>
    <cfRule type="cellIs" dxfId="68" priority="83" operator="between">
      <formula>$C$27</formula>
      <formula>$D$27</formula>
    </cfRule>
    <cfRule type="cellIs" dxfId="67" priority="84" operator="between">
      <formula>$C$26</formula>
      <formula>$D$26</formula>
    </cfRule>
    <cfRule type="cellIs" dxfId="66" priority="85" operator="between">
      <formula>$C$25</formula>
      <formula>$D$25</formula>
    </cfRule>
    <cfRule type="cellIs" dxfId="65" priority="86" operator="between">
      <formula>$C$24</formula>
      <formula>$D$24</formula>
    </cfRule>
    <cfRule type="cellIs" dxfId="64" priority="87" operator="between">
      <formula>$C$23</formula>
      <formula>$D$23</formula>
    </cfRule>
    <cfRule type="cellIs" dxfId="63" priority="88" operator="greaterThan">
      <formula>$C$22</formula>
    </cfRule>
  </conditionalFormatting>
  <conditionalFormatting sqref="X46:Y55">
    <cfRule type="cellIs" dxfId="62" priority="56" operator="equal">
      <formula>"-"</formula>
    </cfRule>
  </conditionalFormatting>
  <conditionalFormatting sqref="X46:Y55">
    <cfRule type="cellIs" dxfId="61" priority="57" operator="lessThan">
      <formula>$D$30</formula>
    </cfRule>
    <cfRule type="cellIs" dxfId="60" priority="58" operator="between">
      <formula>$C$29</formula>
      <formula>$D$29</formula>
    </cfRule>
    <cfRule type="cellIs" dxfId="59" priority="59" operator="between">
      <formula>$C$28</formula>
      <formula>$D$28</formula>
    </cfRule>
    <cfRule type="cellIs" dxfId="58" priority="60" operator="between">
      <formula>$C$27</formula>
      <formula>$D$27</formula>
    </cfRule>
    <cfRule type="cellIs" dxfId="57" priority="61" operator="between">
      <formula>$C$26</formula>
      <formula>$D$26</formula>
    </cfRule>
    <cfRule type="cellIs" dxfId="56" priority="62" operator="between">
      <formula>$C$25</formula>
      <formula>$D$25</formula>
    </cfRule>
    <cfRule type="cellIs" dxfId="55" priority="63" operator="between">
      <formula>$C$24</formula>
      <formula>$D$24</formula>
    </cfRule>
    <cfRule type="cellIs" dxfId="54" priority="64" operator="between">
      <formula>$C$23</formula>
      <formula>$D$23</formula>
    </cfRule>
    <cfRule type="cellIs" dxfId="53" priority="65" operator="greaterThan">
      <formula>$C$22</formula>
    </cfRule>
  </conditionalFormatting>
  <conditionalFormatting sqref="S46:T55">
    <cfRule type="cellIs" dxfId="52" priority="46" operator="equal">
      <formula>"-"</formula>
    </cfRule>
  </conditionalFormatting>
  <conditionalFormatting sqref="S46:T55">
    <cfRule type="cellIs" dxfId="51" priority="47" operator="lessThan">
      <formula>$D$30</formula>
    </cfRule>
    <cfRule type="cellIs" dxfId="50" priority="48" operator="between">
      <formula>$C$29</formula>
      <formula>$D$29</formula>
    </cfRule>
    <cfRule type="cellIs" dxfId="49" priority="49" operator="between">
      <formula>$C$28</formula>
      <formula>$D$28</formula>
    </cfRule>
    <cfRule type="cellIs" dxfId="48" priority="50" operator="between">
      <formula>$C$27</formula>
      <formula>$D$27</formula>
    </cfRule>
    <cfRule type="cellIs" dxfId="47" priority="51" operator="between">
      <formula>$C$26</formula>
      <formula>$D$26</formula>
    </cfRule>
    <cfRule type="cellIs" dxfId="46" priority="52" operator="between">
      <formula>$C$25</formula>
      <formula>$D$25</formula>
    </cfRule>
    <cfRule type="cellIs" dxfId="45" priority="53" operator="between">
      <formula>$C$24</formula>
      <formula>$D$24</formula>
    </cfRule>
    <cfRule type="cellIs" dxfId="44" priority="54" operator="between">
      <formula>$C$23</formula>
      <formula>$D$23</formula>
    </cfRule>
    <cfRule type="cellIs" dxfId="43" priority="55" operator="greaterThan">
      <formula>$C$22</formula>
    </cfRule>
  </conditionalFormatting>
  <conditionalFormatting sqref="CP58:CQ67">
    <cfRule type="cellIs" dxfId="42" priority="22" operator="equal">
      <formula>"-"</formula>
    </cfRule>
  </conditionalFormatting>
  <conditionalFormatting sqref="AC58:AD67">
    <cfRule type="cellIs" dxfId="41" priority="35" operator="equal">
      <formula>"-"</formula>
    </cfRule>
  </conditionalFormatting>
  <conditionalFormatting sqref="AH58:AI67">
    <cfRule type="cellIs" dxfId="40" priority="34" operator="equal">
      <formula>"-"</formula>
    </cfRule>
  </conditionalFormatting>
  <conditionalFormatting sqref="AM58:AN67">
    <cfRule type="cellIs" dxfId="39" priority="33" operator="equal">
      <formula>"-"</formula>
    </cfRule>
  </conditionalFormatting>
  <conditionalFormatting sqref="AR58:AS67">
    <cfRule type="cellIs" dxfId="38" priority="32" operator="equal">
      <formula>"-"</formula>
    </cfRule>
  </conditionalFormatting>
  <conditionalFormatting sqref="AW58:AX67">
    <cfRule type="cellIs" dxfId="37" priority="31" operator="equal">
      <formula>"-"</formula>
    </cfRule>
  </conditionalFormatting>
  <conditionalFormatting sqref="BB58:BC67">
    <cfRule type="cellIs" dxfId="36" priority="30" operator="equal">
      <formula>"-"</formula>
    </cfRule>
  </conditionalFormatting>
  <conditionalFormatting sqref="BG58:BH67">
    <cfRule type="cellIs" dxfId="35" priority="29" operator="equal">
      <formula>"-"</formula>
    </cfRule>
  </conditionalFormatting>
  <conditionalFormatting sqref="BL58:BM67">
    <cfRule type="cellIs" dxfId="34" priority="28" operator="equal">
      <formula>"-"</formula>
    </cfRule>
  </conditionalFormatting>
  <conditionalFormatting sqref="BQ58:BR67">
    <cfRule type="cellIs" dxfId="33" priority="27" operator="equal">
      <formula>"-"</formula>
    </cfRule>
  </conditionalFormatting>
  <conditionalFormatting sqref="BV58:BW67">
    <cfRule type="cellIs" dxfId="32" priority="26" operator="equal">
      <formula>"-"</formula>
    </cfRule>
  </conditionalFormatting>
  <conditionalFormatting sqref="CA58:CB67">
    <cfRule type="cellIs" dxfId="31" priority="25" operator="equal">
      <formula>"-"</formula>
    </cfRule>
  </conditionalFormatting>
  <conditionalFormatting sqref="CF58:CG67">
    <cfRule type="cellIs" dxfId="30" priority="24" operator="equal">
      <formula>"-"</formula>
    </cfRule>
  </conditionalFormatting>
  <conditionalFormatting sqref="CK58:CL67">
    <cfRule type="cellIs" dxfId="29" priority="23" operator="equal">
      <formula>"-"</formula>
    </cfRule>
  </conditionalFormatting>
  <conditionalFormatting sqref="CP58:CQ67">
    <cfRule type="cellIs" dxfId="28" priority="36" operator="lessThan">
      <formula>$D$30</formula>
    </cfRule>
    <cfRule type="cellIs" dxfId="27" priority="37" operator="between">
      <formula>$C$29</formula>
      <formula>$D$29</formula>
    </cfRule>
    <cfRule type="cellIs" dxfId="26" priority="38" operator="between">
      <formula>$C$28</formula>
      <formula>$D$28</formula>
    </cfRule>
    <cfRule type="cellIs" dxfId="25" priority="39" operator="between">
      <formula>$C$27</formula>
      <formula>$D$27</formula>
    </cfRule>
    <cfRule type="cellIs" dxfId="24" priority="40" operator="between">
      <formula>$C$26</formula>
      <formula>$D$26</formula>
    </cfRule>
    <cfRule type="cellIs" dxfId="23" priority="41" operator="between">
      <formula>$C$25</formula>
      <formula>$D$25</formula>
    </cfRule>
    <cfRule type="cellIs" dxfId="22" priority="42" operator="between">
      <formula>$C$24</formula>
      <formula>$D$24</formula>
    </cfRule>
    <cfRule type="cellIs" dxfId="21" priority="43" operator="between">
      <formula>$C$23</formula>
      <formula>$D$23</formula>
    </cfRule>
    <cfRule type="cellIs" dxfId="20" priority="44" operator="greaterThan">
      <formula>$C$22</formula>
    </cfRule>
  </conditionalFormatting>
  <conditionalFormatting sqref="X58:Y67">
    <cfRule type="cellIs" dxfId="19" priority="12" operator="equal">
      <formula>"-"</formula>
    </cfRule>
  </conditionalFormatting>
  <conditionalFormatting sqref="X58:Y67">
    <cfRule type="cellIs" dxfId="18" priority="13" operator="lessThan">
      <formula>$D$30</formula>
    </cfRule>
    <cfRule type="cellIs" dxfId="17" priority="14" operator="between">
      <formula>$C$29</formula>
      <formula>$D$29</formula>
    </cfRule>
    <cfRule type="cellIs" dxfId="16" priority="15" operator="between">
      <formula>$C$28</formula>
      <formula>$D$28</formula>
    </cfRule>
    <cfRule type="cellIs" dxfId="15" priority="16" operator="between">
      <formula>$C$27</formula>
      <formula>$D$27</formula>
    </cfRule>
    <cfRule type="cellIs" dxfId="14" priority="17" operator="between">
      <formula>$C$26</formula>
      <formula>$D$26</formula>
    </cfRule>
    <cfRule type="cellIs" dxfId="13" priority="18" operator="between">
      <formula>$C$25</formula>
      <formula>$D$25</formula>
    </cfRule>
    <cfRule type="cellIs" dxfId="12" priority="19" operator="between">
      <formula>$C$24</formula>
      <formula>$D$24</formula>
    </cfRule>
    <cfRule type="cellIs" dxfId="11" priority="20" operator="between">
      <formula>$C$23</formula>
      <formula>$D$23</formula>
    </cfRule>
    <cfRule type="cellIs" dxfId="10" priority="21" operator="greaterThan">
      <formula>$C$22</formula>
    </cfRule>
  </conditionalFormatting>
  <conditionalFormatting sqref="S58:T67">
    <cfRule type="cellIs" dxfId="9" priority="2" operator="equal">
      <formula>"-"</formula>
    </cfRule>
  </conditionalFormatting>
  <conditionalFormatting sqref="S58:T67">
    <cfRule type="cellIs" dxfId="8" priority="3" operator="lessThan">
      <formula>$D$30</formula>
    </cfRule>
    <cfRule type="cellIs" dxfId="7" priority="4" operator="between">
      <formula>$C$29</formula>
      <formula>$D$29</formula>
    </cfRule>
    <cfRule type="cellIs" dxfId="6" priority="5" operator="between">
      <formula>$C$28</formula>
      <formula>$D$28</formula>
    </cfRule>
    <cfRule type="cellIs" dxfId="5" priority="6" operator="between">
      <formula>$C$27</formula>
      <formula>$D$27</formula>
    </cfRule>
    <cfRule type="cellIs" dxfId="4" priority="7" operator="between">
      <formula>$C$26</formula>
      <formula>$D$26</formula>
    </cfRule>
    <cfRule type="cellIs" dxfId="3" priority="8" operator="between">
      <formula>$C$25</formula>
      <formula>$D$25</formula>
    </cfRule>
    <cfRule type="cellIs" dxfId="2" priority="9" operator="between">
      <formula>$C$24</formula>
      <formula>$D$24</formula>
    </cfRule>
    <cfRule type="cellIs" dxfId="1" priority="10" operator="between">
      <formula>$C$23</formula>
      <formula>$D$23</formula>
    </cfRule>
    <cfRule type="cellIs" dxfId="0" priority="11" operator="greaterThan">
      <formula>$C$22</formula>
    </cfRule>
  </conditionalFormatting>
  <dataValidations count="5">
    <dataValidation type="list" allowBlank="1" showInputMessage="1" showErrorMessage="1" sqref="C20" xr:uid="{1F50A23D-0191-475B-BF42-E04599EF2A48}">
      <formula1>"Average, Sum"</formula1>
    </dataValidation>
    <dataValidation type="list" allowBlank="1" showInputMessage="1" showErrorMessage="1" sqref="M10:M19 M58:M67 M46:M55 M34:M43 M22:M31" xr:uid="{C91E4A68-15DA-4CB1-AFA3-16057B022B30}">
      <formula1>INDIRECT($L10)</formula1>
    </dataValidation>
    <dataValidation type="list" allowBlank="1" showInputMessage="1" showErrorMessage="1" sqref="C15" xr:uid="{1D79FE3F-6B0E-4F8E-B85F-644FBB977EB5}">
      <formula1>"Celsius, Farenheit"</formula1>
    </dataValidation>
    <dataValidation type="list" allowBlank="1" showInputMessage="1" showErrorMessage="1" sqref="K58:K67 K34:K43 K46:K55 K10:K19 K22:K31" xr:uid="{3998913F-C250-4F5A-9DE7-9E12D6BB9EA4}">
      <formula1>INDIRECT(J10)</formula1>
    </dataValidation>
    <dataValidation type="list" allowBlank="1" showInputMessage="1" showErrorMessage="1" sqref="M23" xr:uid="{1E24E5B4-D685-4BF0-8DAC-23EC9DF0B56D}">
      <formula1>INDIRECT(J23)</formula1>
    </dataValidation>
  </dataValidations>
  <pageMargins left="0.7" right="0.7" top="0.75" bottom="0.75" header="0.3" footer="0.3"/>
  <pageSetup orientation="portrait" r:id="rId1"/>
  <ignoredErrors>
    <ignoredError sqref="N1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DBBD717-957A-470E-B461-5F5B080D81F4}">
          <x14:formula1>
            <xm:f>Master!$R$45:$R$48</xm:f>
          </x14:formula1>
          <xm:sqref>C19:D19</xm:sqref>
        </x14:dataValidation>
        <x14:dataValidation type="list" allowBlank="1" showInputMessage="1" showErrorMessage="1" xr:uid="{933FB0BE-09E3-4FD1-8B18-68693205B728}">
          <x14:formula1>
            <xm:f>Master!$R$21:$R$25</xm:f>
          </x14:formula1>
          <xm:sqref>C13:D13</xm:sqref>
        </x14:dataValidation>
        <x14:dataValidation type="list" allowBlank="1" showInputMessage="1" showErrorMessage="1" xr:uid="{30F21762-E2B7-4F73-A3D5-0E583702EFE5}">
          <x14:formula1>
            <xm:f>Master!$R$14:$R$18</xm:f>
          </x14:formula1>
          <xm:sqref>C12:D12</xm:sqref>
        </x14:dataValidation>
        <x14:dataValidation type="list" allowBlank="1" showInputMessage="1" showErrorMessage="1" xr:uid="{E75D4EA5-4F8D-48E6-BAFA-0344F9EE99FC}">
          <x14:formula1>
            <xm:f>Master!$R$39:$R$42</xm:f>
          </x14:formula1>
          <xm:sqref>C18:D18</xm:sqref>
        </x14:dataValidation>
        <x14:dataValidation type="list" allowBlank="1" showInputMessage="1" showErrorMessage="1" xr:uid="{41CDE8AC-C4B9-41EF-B7DD-5AD84724CF33}">
          <x14:formula1>
            <xm:f>Master!$R$35:$R$36</xm:f>
          </x14:formula1>
          <xm:sqref>C17:D17</xm:sqref>
        </x14:dataValidation>
        <x14:dataValidation type="list" allowBlank="1" showInputMessage="1" showErrorMessage="1" xr:uid="{DB72A90D-577B-48C5-8145-7CEC8320C859}">
          <x14:formula1>
            <xm:f>Master!$Q$28:$Q$32</xm:f>
          </x14:formula1>
          <xm:sqref>C14:D14</xm:sqref>
        </x14:dataValidation>
        <x14:dataValidation type="list" allowBlank="1" showInputMessage="1" showErrorMessage="1" xr:uid="{BF74E1EA-2951-4129-87CC-C94D4F4B5637}">
          <x14:formula1>
            <xm:f>Master!$R$2:$R$10</xm:f>
          </x14:formula1>
          <xm:sqref>I10:I19 I58:I67 I34:I43 I46:I55 I22:I31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34EF-FCCC-4EA4-B442-C97E2A6E3013}">
  <dimension ref="A1"/>
  <sheetViews>
    <sheetView workbookViewId="0">
      <selection sqref="A1:XFD1048576"/>
    </sheetView>
  </sheetViews>
  <sheetFormatPr defaultColWidth="8.90625" defaultRowHeight="14.5" x14ac:dyDescent="0.35"/>
  <cols>
    <col min="1" max="16384" width="8.90625" style="130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156</vt:i4>
      </vt:variant>
    </vt:vector>
  </HeadingPairs>
  <TitlesOfParts>
    <vt:vector size="161" baseType="lpstr">
      <vt:lpstr>Master</vt:lpstr>
      <vt:lpstr>USA Controls</vt:lpstr>
      <vt:lpstr>Cover</vt:lpstr>
      <vt:lpstr>Temp</vt:lpstr>
      <vt:lpstr>Drop</vt:lpstr>
      <vt:lpstr>AlabamaLocation</vt:lpstr>
      <vt:lpstr>AlaskaLocation</vt:lpstr>
      <vt:lpstr>AlbertaLocation</vt:lpstr>
      <vt:lpstr>AllCanadaLocationsLocation</vt:lpstr>
      <vt:lpstr>ArizonaLocation</vt:lpstr>
      <vt:lpstr>ArkansasLocation</vt:lpstr>
      <vt:lpstr>BritishColumbiaLocation</vt:lpstr>
      <vt:lpstr>CaliforniaLocation</vt:lpstr>
      <vt:lpstr>CanadaLocation</vt:lpstr>
      <vt:lpstr>CanadianProvinceLocation</vt:lpstr>
      <vt:lpstr>CapeBretonIslandLocation</vt:lpstr>
      <vt:lpstr>CENSUSLocation</vt:lpstr>
      <vt:lpstr>ColoradoLocation</vt:lpstr>
      <vt:lpstr>ConnecticutLocation</vt:lpstr>
      <vt:lpstr>CountryDD</vt:lpstr>
      <vt:lpstr>DelawareLocation</vt:lpstr>
      <vt:lpstr>DistrictColumbiaLocation</vt:lpstr>
      <vt:lpstr>EIAStorageLocation</vt:lpstr>
      <vt:lpstr>EIAStorageSubLocation</vt:lpstr>
      <vt:lpstr>FloridaLocation</vt:lpstr>
      <vt:lpstr>FranceLocation</vt:lpstr>
      <vt:lpstr>FranceStLocation</vt:lpstr>
      <vt:lpstr>GasWeightedCONUSLocation</vt:lpstr>
      <vt:lpstr>GeorgiaLocation</vt:lpstr>
      <vt:lpstr>GermanyLocation</vt:lpstr>
      <vt:lpstr>GermanyStLocation</vt:lpstr>
      <vt:lpstr>GibraltarLocation</vt:lpstr>
      <vt:lpstr>GibraltarStLocation</vt:lpstr>
      <vt:lpstr>GWCAlabama</vt:lpstr>
      <vt:lpstr>GWCAlaska</vt:lpstr>
      <vt:lpstr>GWCAlberta</vt:lpstr>
      <vt:lpstr>GWCAllCanadaLocations</vt:lpstr>
      <vt:lpstr>GWCArizona</vt:lpstr>
      <vt:lpstr>GWCArkansas</vt:lpstr>
      <vt:lpstr>GWCBritishColumbia</vt:lpstr>
      <vt:lpstr>GWCCalifornia</vt:lpstr>
      <vt:lpstr>GWCCanadaALL</vt:lpstr>
      <vt:lpstr>GWCCanadianProvince</vt:lpstr>
      <vt:lpstr>GWCCapeBretonIsland</vt:lpstr>
      <vt:lpstr>GWCCENSUS</vt:lpstr>
      <vt:lpstr>GWCColorado</vt:lpstr>
      <vt:lpstr>GWCConnecticut</vt:lpstr>
      <vt:lpstr>GWCDelaware</vt:lpstr>
      <vt:lpstr>GWCDistrictofColumbia</vt:lpstr>
      <vt:lpstr>GWCEIAStorage</vt:lpstr>
      <vt:lpstr>GWCEIAStorageSub</vt:lpstr>
      <vt:lpstr>GWCFlorida</vt:lpstr>
      <vt:lpstr>GWCFrance</vt:lpstr>
      <vt:lpstr>GWCGasWeightedCONUS</vt:lpstr>
      <vt:lpstr>GWCGeorgia</vt:lpstr>
      <vt:lpstr>GWCGermany</vt:lpstr>
      <vt:lpstr>GWCGibraltar</vt:lpstr>
      <vt:lpstr>GWCHawaii</vt:lpstr>
      <vt:lpstr>GWCIdaho</vt:lpstr>
      <vt:lpstr>GWCIllinois</vt:lpstr>
      <vt:lpstr>GWCIndiana</vt:lpstr>
      <vt:lpstr>GWCKansas</vt:lpstr>
      <vt:lpstr>GWCKentucky</vt:lpstr>
      <vt:lpstr>GWCLouisiana</vt:lpstr>
      <vt:lpstr>GWCMaine</vt:lpstr>
      <vt:lpstr>GWCManitoba</vt:lpstr>
      <vt:lpstr>GWCMaryland</vt:lpstr>
      <vt:lpstr>GWCMassachusetts</vt:lpstr>
      <vt:lpstr>GWCMexico</vt:lpstr>
      <vt:lpstr>GWCMichigan</vt:lpstr>
      <vt:lpstr>GWCMinnesota</vt:lpstr>
      <vt:lpstr>GWCMississippi</vt:lpstr>
      <vt:lpstr>GWCMissouri</vt:lpstr>
      <vt:lpstr>GWCMontana</vt:lpstr>
      <vt:lpstr>GWCNebraska</vt:lpstr>
      <vt:lpstr>GWCNERC</vt:lpstr>
      <vt:lpstr>GWCNetherlands</vt:lpstr>
      <vt:lpstr>GWCNevada</vt:lpstr>
      <vt:lpstr>GWCNewBrunswick</vt:lpstr>
      <vt:lpstr>GWCNewHampshire</vt:lpstr>
      <vt:lpstr>GWCNewJersey</vt:lpstr>
      <vt:lpstr>GWCNewMexico</vt:lpstr>
      <vt:lpstr>GWCNewYork</vt:lpstr>
      <vt:lpstr>GWCNorthCarolina</vt:lpstr>
      <vt:lpstr>GWCNorthDakota</vt:lpstr>
      <vt:lpstr>GWCNovaScotia</vt:lpstr>
      <vt:lpstr>GWCOhio</vt:lpstr>
      <vt:lpstr>GWCOklahoma</vt:lpstr>
      <vt:lpstr>GWCOntario</vt:lpstr>
      <vt:lpstr>GWCOregon</vt:lpstr>
      <vt:lpstr>GWCQuébec</vt:lpstr>
      <vt:lpstr>GWCSaskatchewan</vt:lpstr>
      <vt:lpstr>GWCSouthDakota</vt:lpstr>
      <vt:lpstr>GWCSpain</vt:lpstr>
      <vt:lpstr>GWCTennessee</vt:lpstr>
      <vt:lpstr>GWCTexas</vt:lpstr>
      <vt:lpstr>GWCUnitedKingdom</vt:lpstr>
      <vt:lpstr>GWCUtah</vt:lpstr>
      <vt:lpstr>GWCVermont</vt:lpstr>
      <vt:lpstr>GWCVirginia</vt:lpstr>
      <vt:lpstr>GWCWashington</vt:lpstr>
      <vt:lpstr>GWCWashingtonDC</vt:lpstr>
      <vt:lpstr>GWCWestVirginia</vt:lpstr>
      <vt:lpstr>GWCWisconsin</vt:lpstr>
      <vt:lpstr>GWCWyoming</vt:lpstr>
      <vt:lpstr>HawaiiLocation</vt:lpstr>
      <vt:lpstr>IdahoLocation</vt:lpstr>
      <vt:lpstr>IllinoisLocation</vt:lpstr>
      <vt:lpstr>IndianaLocation</vt:lpstr>
      <vt:lpstr>IowaLocation</vt:lpstr>
      <vt:lpstr>KansasLocation</vt:lpstr>
      <vt:lpstr>KentuckyLocation</vt:lpstr>
      <vt:lpstr>LouisianaLocation</vt:lpstr>
      <vt:lpstr>MaineLocation</vt:lpstr>
      <vt:lpstr>MarylandLocation</vt:lpstr>
      <vt:lpstr>MassachusettsLocation</vt:lpstr>
      <vt:lpstr>MexicoLocation</vt:lpstr>
      <vt:lpstr>MexicoStLocation</vt:lpstr>
      <vt:lpstr>MichiganLocation</vt:lpstr>
      <vt:lpstr>MinnesotaLocation</vt:lpstr>
      <vt:lpstr>MississippiLocation</vt:lpstr>
      <vt:lpstr>MissouriLocation</vt:lpstr>
      <vt:lpstr>MontanaLocation</vt:lpstr>
      <vt:lpstr>NebraskaLocation</vt:lpstr>
      <vt:lpstr>NERCLocation</vt:lpstr>
      <vt:lpstr>NetherlandsLocation</vt:lpstr>
      <vt:lpstr>NetherlandsStLocation</vt:lpstr>
      <vt:lpstr>NevadaLocation</vt:lpstr>
      <vt:lpstr>NewBrunswickLocation</vt:lpstr>
      <vt:lpstr>NewHampshireLocation</vt:lpstr>
      <vt:lpstr>NewJerseyLocation</vt:lpstr>
      <vt:lpstr>NewMexicoLocation</vt:lpstr>
      <vt:lpstr>NewYorkLocation</vt:lpstr>
      <vt:lpstr>NorthCarolinaLocation</vt:lpstr>
      <vt:lpstr>NorthDakotaLocation</vt:lpstr>
      <vt:lpstr>NovaScotiaLocation</vt:lpstr>
      <vt:lpstr>OhioLocation</vt:lpstr>
      <vt:lpstr>OklahomaLocation</vt:lpstr>
      <vt:lpstr>OntarioLocation</vt:lpstr>
      <vt:lpstr>OregonLocation</vt:lpstr>
      <vt:lpstr>PennsylvaniaLocation</vt:lpstr>
      <vt:lpstr>QuébecLocation</vt:lpstr>
      <vt:lpstr>RhodeIslandLocation</vt:lpstr>
      <vt:lpstr>SaskatchewanLocation</vt:lpstr>
      <vt:lpstr>SouthCarolinaLocation</vt:lpstr>
      <vt:lpstr>SouthDakotaLocation</vt:lpstr>
      <vt:lpstr>SpainLocation</vt:lpstr>
      <vt:lpstr>SpainStLocation</vt:lpstr>
      <vt:lpstr>TennesseeLocation</vt:lpstr>
      <vt:lpstr>TexasLocation</vt:lpstr>
      <vt:lpstr>UnitedKingdomLocation</vt:lpstr>
      <vt:lpstr>UnitedKingdomStLocation</vt:lpstr>
      <vt:lpstr>USALocation</vt:lpstr>
      <vt:lpstr>UtahLocation</vt:lpstr>
      <vt:lpstr>VermontLocation</vt:lpstr>
      <vt:lpstr>VirginiaLocation</vt:lpstr>
      <vt:lpstr>WashingtonDCLocation</vt:lpstr>
      <vt:lpstr>WashingtonLocation</vt:lpstr>
      <vt:lpstr>WestVirginiaLocation</vt:lpstr>
      <vt:lpstr>WisconsinLocation</vt:lpstr>
      <vt:lpstr>WyomingLocation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Keely Jelinek</cp:lastModifiedBy>
  <cp:lastPrinted>2020-05-06T21:57:46Z</cp:lastPrinted>
  <dcterms:created xsi:type="dcterms:W3CDTF">2020-04-24T14:56:09Z</dcterms:created>
  <dcterms:modified xsi:type="dcterms:W3CDTF">2022-08-19T17:12:38Z</dcterms:modified>
</cp:coreProperties>
</file>